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60" windowWidth="13995" windowHeight="8445"/>
  </bookViews>
  <sheets>
    <sheet name="Modèle" sheetId="7" r:id="rId1"/>
    <sheet name="Grille AFJ" sheetId="8" r:id="rId2"/>
    <sheet name="Grille Parascolaire" sheetId="10" r:id="rId3"/>
    <sheet name="Grille Préscolaire" sheetId="9" r:id="rId4"/>
    <sheet name="Prestations" sheetId="11" r:id="rId5"/>
  </sheets>
  <definedNames>
    <definedName name="_xlnm.Print_Area" localSheetId="0">Modèle!$A$1:$F$64</definedName>
  </definedNames>
  <calcPr calcId="145621"/>
</workbook>
</file>

<file path=xl/calcChain.xml><?xml version="1.0" encoding="utf-8"?>
<calcChain xmlns="http://schemas.openxmlformats.org/spreadsheetml/2006/main">
  <c r="C52" i="7" l="1"/>
  <c r="C51" i="7"/>
  <c r="D59" i="7"/>
  <c r="D58" i="7"/>
  <c r="D57" i="7"/>
  <c r="D56" i="7"/>
  <c r="D55" i="7"/>
  <c r="C59" i="7"/>
  <c r="C58" i="7"/>
  <c r="C57" i="7"/>
  <c r="C56" i="7"/>
  <c r="C55" i="7"/>
  <c r="E60" i="7"/>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B119" i="10"/>
  <c r="B120" i="10"/>
  <c r="B121" i="10"/>
  <c r="B122" i="10"/>
  <c r="B123" i="10"/>
  <c r="B71" i="10"/>
  <c r="E35" i="7"/>
  <c r="D35" i="7"/>
  <c r="C35" i="7"/>
  <c r="C18" i="7"/>
  <c r="D40" i="7"/>
  <c r="E40" i="7"/>
  <c r="E41" i="7"/>
  <c r="C40" i="7"/>
  <c r="D24" i="7"/>
  <c r="D25" i="7"/>
  <c r="E24" i="7"/>
  <c r="E25" i="7"/>
  <c r="C24" i="7"/>
  <c r="C25" i="7"/>
  <c r="D19" i="7"/>
  <c r="E19" i="7"/>
  <c r="E18" i="7"/>
  <c r="E20" i="7"/>
  <c r="D18" i="7"/>
  <c r="E47" i="7"/>
  <c r="C123" i="8"/>
  <c r="B123" i="8"/>
  <c r="C122" i="8"/>
  <c r="B122" i="8"/>
  <c r="C121" i="8"/>
  <c r="B121" i="8"/>
  <c r="C120" i="8"/>
  <c r="B120" i="8"/>
  <c r="C119" i="8"/>
  <c r="B119" i="8"/>
  <c r="C118" i="8"/>
  <c r="B118" i="8"/>
  <c r="C117" i="8"/>
  <c r="B117" i="8"/>
  <c r="C116" i="8"/>
  <c r="B116" i="8"/>
  <c r="C115" i="8"/>
  <c r="B115" i="8"/>
  <c r="C114" i="8"/>
  <c r="B114" i="8"/>
  <c r="C113" i="8"/>
  <c r="B113" i="8"/>
  <c r="C112" i="8"/>
  <c r="B112" i="8"/>
  <c r="C111" i="8"/>
  <c r="B111" i="8"/>
  <c r="C110" i="8"/>
  <c r="B110" i="8"/>
  <c r="C109" i="8"/>
  <c r="B109" i="8"/>
  <c r="C108" i="8"/>
  <c r="B108" i="8"/>
  <c r="C107" i="8"/>
  <c r="B107" i="8"/>
  <c r="C106" i="8"/>
  <c r="B106" i="8"/>
  <c r="C105" i="8"/>
  <c r="B105" i="8"/>
  <c r="C104" i="8"/>
  <c r="B104" i="8"/>
  <c r="C103" i="8"/>
  <c r="B103" i="8"/>
  <c r="C102" i="8"/>
  <c r="B102" i="8"/>
  <c r="C101" i="8"/>
  <c r="B101" i="8"/>
  <c r="C100" i="8"/>
  <c r="B100" i="8"/>
  <c r="C99" i="8"/>
  <c r="B99" i="8"/>
  <c r="C98" i="8"/>
  <c r="B98" i="8"/>
  <c r="C97" i="8"/>
  <c r="B97" i="8"/>
  <c r="C96" i="8"/>
  <c r="B96" i="8"/>
  <c r="C95" i="8"/>
  <c r="B95" i="8"/>
  <c r="C94" i="8"/>
  <c r="B94" i="8"/>
  <c r="C93" i="8"/>
  <c r="B93" i="8"/>
  <c r="C92" i="8"/>
  <c r="B92" i="8"/>
  <c r="C91" i="8"/>
  <c r="B91" i="8"/>
  <c r="C90" i="8"/>
  <c r="B90" i="8"/>
  <c r="C89" i="8"/>
  <c r="B89" i="8"/>
  <c r="C88" i="8"/>
  <c r="B88" i="8"/>
  <c r="C87" i="8"/>
  <c r="B87" i="8"/>
  <c r="C86" i="8"/>
  <c r="B86" i="8"/>
  <c r="C85" i="8"/>
  <c r="B85" i="8"/>
  <c r="C84" i="8"/>
  <c r="B84" i="8"/>
  <c r="C83" i="8"/>
  <c r="B83" i="8"/>
  <c r="C82" i="8"/>
  <c r="B82" i="8"/>
  <c r="C81" i="8"/>
  <c r="B81" i="8"/>
  <c r="C80" i="8"/>
  <c r="B80" i="8"/>
  <c r="C79" i="8"/>
  <c r="B79" i="8"/>
  <c r="C78" i="8"/>
  <c r="B78" i="8"/>
  <c r="C77" i="8"/>
  <c r="B77" i="8"/>
  <c r="C76" i="8"/>
  <c r="B76" i="8"/>
  <c r="C75" i="8"/>
  <c r="B75" i="8"/>
  <c r="C74" i="8"/>
  <c r="B74" i="8"/>
  <c r="C73" i="8"/>
  <c r="B73" i="8"/>
  <c r="C72" i="8"/>
  <c r="B72" i="8"/>
  <c r="C71" i="8"/>
  <c r="B71" i="8"/>
  <c r="C70" i="8"/>
  <c r="B70" i="8"/>
  <c r="C69" i="8"/>
  <c r="B69" i="8"/>
  <c r="C68" i="8"/>
  <c r="B68" i="8"/>
  <c r="C67" i="8"/>
  <c r="B67" i="8"/>
  <c r="C66" i="8"/>
  <c r="B66" i="8"/>
  <c r="C65" i="8"/>
  <c r="B65" i="8"/>
  <c r="C64" i="8"/>
  <c r="B64" i="8"/>
  <c r="C63" i="8"/>
  <c r="B63" i="8"/>
  <c r="C62" i="8"/>
  <c r="B62" i="8"/>
  <c r="C61" i="8"/>
  <c r="B61" i="8"/>
  <c r="C60" i="8"/>
  <c r="B60" i="8"/>
  <c r="C59" i="8"/>
  <c r="B59" i="8"/>
  <c r="C58" i="8"/>
  <c r="B58" i="8"/>
  <c r="C57" i="8"/>
  <c r="B57" i="8"/>
  <c r="C56" i="8"/>
  <c r="B56" i="8"/>
  <c r="C55" i="8"/>
  <c r="B55" i="8"/>
  <c r="C54" i="8"/>
  <c r="B54" i="8"/>
  <c r="C53" i="8"/>
  <c r="B53" i="8"/>
  <c r="C52" i="8"/>
  <c r="B52" i="8"/>
  <c r="C51" i="8"/>
  <c r="B51" i="8"/>
  <c r="C50" i="8"/>
  <c r="B50" i="8"/>
  <c r="C49" i="8"/>
  <c r="B49" i="8"/>
  <c r="C48" i="8"/>
  <c r="B48" i="8"/>
  <c r="C47" i="8"/>
  <c r="B47" i="8"/>
  <c r="C46" i="8"/>
  <c r="B46" i="8"/>
  <c r="C45" i="8"/>
  <c r="B45" i="8"/>
  <c r="C44" i="8"/>
  <c r="B44" i="8"/>
  <c r="C43" i="8"/>
  <c r="B43" i="8"/>
  <c r="C42" i="8"/>
  <c r="B42" i="8"/>
  <c r="C41" i="8"/>
  <c r="B41" i="8"/>
  <c r="C40" i="8"/>
  <c r="B40" i="8"/>
  <c r="C39" i="8"/>
  <c r="B39" i="8"/>
  <c r="C38" i="8"/>
  <c r="B38" i="8"/>
  <c r="C37" i="8"/>
  <c r="B37" i="8"/>
  <c r="C36" i="8"/>
  <c r="B36" i="8"/>
  <c r="C35" i="8"/>
  <c r="B35" i="8"/>
  <c r="C34" i="8"/>
  <c r="B34" i="8"/>
  <c r="C33" i="8"/>
  <c r="B33" i="8"/>
  <c r="C32" i="8"/>
  <c r="B32" i="8"/>
  <c r="C31" i="8"/>
  <c r="B31" i="8"/>
  <c r="C30" i="8"/>
  <c r="B30" i="8"/>
  <c r="C29" i="8"/>
  <c r="B29" i="8"/>
  <c r="C28" i="8"/>
  <c r="B28" i="8"/>
  <c r="C27" i="8"/>
  <c r="B27" i="8"/>
  <c r="C26" i="8"/>
  <c r="B26" i="8"/>
  <c r="C25" i="8"/>
  <c r="B25" i="8"/>
  <c r="C24" i="8"/>
  <c r="B24" i="8"/>
  <c r="C23" i="8"/>
  <c r="B23" i="8"/>
  <c r="C22" i="8"/>
  <c r="B22" i="8"/>
  <c r="C21" i="8"/>
  <c r="B21" i="8"/>
  <c r="C20" i="8"/>
  <c r="B20" i="8"/>
  <c r="C19" i="8"/>
  <c r="B19" i="8"/>
  <c r="C18" i="8"/>
  <c r="B18" i="8"/>
  <c r="C17" i="8"/>
  <c r="B17" i="8"/>
  <c r="C16" i="8"/>
  <c r="B16" i="8"/>
  <c r="C15" i="8"/>
  <c r="B15" i="8"/>
  <c r="C14" i="8"/>
  <c r="B14" i="8"/>
  <c r="C13" i="8"/>
  <c r="B13" i="8"/>
  <c r="C12" i="8"/>
  <c r="B12" i="8"/>
  <c r="C11" i="8"/>
  <c r="B11" i="8"/>
  <c r="C10" i="8"/>
  <c r="B10" i="8"/>
  <c r="C9" i="8"/>
  <c r="B9" i="8"/>
  <c r="C8" i="8"/>
  <c r="B8" i="8"/>
  <c r="C7" i="8"/>
  <c r="B7" i="8"/>
  <c r="C6" i="8"/>
  <c r="B6" i="8"/>
  <c r="C5" i="8"/>
  <c r="B5" i="8"/>
  <c r="C4" i="8"/>
  <c r="B4" i="8"/>
  <c r="C3" i="8"/>
  <c r="B3" i="8"/>
  <c r="D47" i="7"/>
  <c r="C47" i="7"/>
  <c r="D41" i="7"/>
  <c r="C41" i="7"/>
  <c r="D20" i="7"/>
  <c r="C19" i="7"/>
  <c r="D43" i="7"/>
  <c r="E43" i="7"/>
  <c r="C20" i="7" l="1"/>
  <c r="C43" i="7" s="1"/>
  <c r="C49" i="7" s="1"/>
  <c r="C50" i="7" s="1"/>
  <c r="C53" i="7" s="1"/>
  <c r="C61" i="7" s="1"/>
  <c r="C62" i="7" l="1"/>
  <c r="C63" i="7" s="1"/>
</calcChain>
</file>

<file path=xl/sharedStrings.xml><?xml version="1.0" encoding="utf-8"?>
<sst xmlns="http://schemas.openxmlformats.org/spreadsheetml/2006/main" count="116" uniqueCount="107">
  <si>
    <t>Nom</t>
  </si>
  <si>
    <t>Prénom</t>
  </si>
  <si>
    <t>Salarié</t>
  </si>
  <si>
    <t>Salaire brut mensuel</t>
  </si>
  <si>
    <t>Part du 13ème</t>
  </si>
  <si>
    <t xml:space="preserve"> - 10% du salaire brut pour frais d'aquisition du revenu</t>
  </si>
  <si>
    <t>Sous-total salarié</t>
  </si>
  <si>
    <t>Indépendant</t>
  </si>
  <si>
    <t>Sous-total indépendant</t>
  </si>
  <si>
    <t>Autres revenus</t>
  </si>
  <si>
    <t>Sous-total autres revenus</t>
  </si>
  <si>
    <t>Revenus de la fortune</t>
  </si>
  <si>
    <t>Fortune totale</t>
  </si>
  <si>
    <t>Total des revenus mensuel</t>
  </si>
  <si>
    <t>Déduction</t>
  </si>
  <si>
    <t>Total des déductions</t>
  </si>
  <si>
    <t>Sous-total revenus mensuel de la fortune</t>
  </si>
  <si>
    <t>Contribution d'entretien pour enfant mineur ne vivant pas sous le même toit</t>
  </si>
  <si>
    <t xml:space="preserve"> </t>
  </si>
  <si>
    <t>Revenu determinant</t>
  </si>
  <si>
    <t>% du salaire</t>
  </si>
  <si>
    <t>Tarif mensuel à 100%</t>
  </si>
  <si>
    <t>Tarif horaire</t>
  </si>
  <si>
    <t>Parent cohabitant</t>
  </si>
  <si>
    <t>Mère de
l'enfant</t>
  </si>
  <si>
    <t>Père de
l'enfant</t>
  </si>
  <si>
    <t>+ majoration de 20%'</t>
  </si>
  <si>
    <t>Allocation de chômage</t>
  </si>
  <si>
    <t>Montants octroyés par les assurances maladie et accident</t>
  </si>
  <si>
    <t>Gratification / bonus</t>
  </si>
  <si>
    <t>Contribution d'entretien</t>
  </si>
  <si>
    <t>Bourses et autres subsides de formation dépassant
CHF 2'000.00 par année</t>
  </si>
  <si>
    <t>Concubinage de moins de 5 ans : CHF 800.00</t>
  </si>
  <si>
    <t>Rendement de la fortune</t>
  </si>
  <si>
    <t xml:space="preserve">+ 5% du montant de la fortune excédant CHF 100'000.00' </t>
  </si>
  <si>
    <t>Rentes et allocations sociales</t>
  </si>
  <si>
    <t>Nbre de frère(s) et sœur(s) fréquentant les structures d'accueil collectif ou familial du Réseau PPBL</t>
  </si>
  <si>
    <t>Estimation du tarif horaire pour le Réseau d'accueil de jour PPBL</t>
  </si>
  <si>
    <t>Ce formulaire permet d'estimer le tarif journalier et mensuel pour l'accueil de l'enfant en fonction du revenu déterminant des parents.
Ce tarif n'est calculé ici qu'à titre indicatif, seul le calcul du tarif effectué par les structures d'accueil de jour de Pully, Paudex, Belmont, Lutry (ci-après PPBL) fait foi.</t>
  </si>
  <si>
    <t>Structure d'accueil</t>
  </si>
  <si>
    <t>Revenu déterminant du Réseau PPBL</t>
  </si>
  <si>
    <t>Tarif horaire estimatif Parascolaire</t>
  </si>
  <si>
    <t>Tarif horaire estimatif Préscolaire</t>
  </si>
  <si>
    <t>Tarif horaire estimatif AFJ</t>
  </si>
  <si>
    <t>Parascolaire 7h00-18h00</t>
  </si>
  <si>
    <t>Parascolaire 7h00-14h00</t>
  </si>
  <si>
    <t>Parascolaire 11h00-18h00</t>
  </si>
  <si>
    <t>Parascolaire 11h00-15h15</t>
  </si>
  <si>
    <t>Parascolaire 7h00-11h00</t>
  </si>
  <si>
    <t>Parascolaire 11h00-14h00</t>
  </si>
  <si>
    <t>Parascolaire 7h00-8h30</t>
  </si>
  <si>
    <t>Parascolaire 15h15-18h00</t>
  </si>
  <si>
    <t>Préscolaire 7h00-18h00</t>
  </si>
  <si>
    <t>Préscolaire 7h00-12h00</t>
  </si>
  <si>
    <t>Préscolaire 12h00-18h00</t>
  </si>
  <si>
    <t>Préscolaire 7h00-14h00</t>
  </si>
  <si>
    <t>Préscolaire 14h00-18h00</t>
  </si>
  <si>
    <t>Préscolaire 11h00-18h00</t>
  </si>
  <si>
    <t>Familial 1h00 d'accueil + repas</t>
  </si>
  <si>
    <t>Familial 2h00 d'accueil + repas</t>
  </si>
  <si>
    <t>Familial 3h00 d'accueil + repas</t>
  </si>
  <si>
    <t>Familial 4h00 d'accueil + repas</t>
  </si>
  <si>
    <t>Familial 5h00 d'accueil + repas</t>
  </si>
  <si>
    <t>Familial 6h00 d'accueil + repas</t>
  </si>
  <si>
    <t>Familial 7h00 d'accueil + repas</t>
  </si>
  <si>
    <t>Familial 8h00 d'accueil + repas</t>
  </si>
  <si>
    <t>Familial 9h00 d'accueil + repas</t>
  </si>
  <si>
    <t>Familial 10h00 d'accueil + repas</t>
  </si>
  <si>
    <t>Prestation</t>
  </si>
  <si>
    <t>Repas</t>
  </si>
  <si>
    <t>% de journée</t>
  </si>
  <si>
    <t>Prestation du lundi</t>
  </si>
  <si>
    <t>Prestation du mardi</t>
  </si>
  <si>
    <t>Prestation du mecredi</t>
  </si>
  <si>
    <t>Prestation du jeudi</t>
  </si>
  <si>
    <t>Prestation du vendredi</t>
  </si>
  <si>
    <t>Tarif journalier estimatif</t>
  </si>
  <si>
    <t>Prix lundi</t>
  </si>
  <si>
    <t>Prix mardi</t>
  </si>
  <si>
    <t>Prix mercredi</t>
  </si>
  <si>
    <t>Prix jeudi</t>
  </si>
  <si>
    <t>Prix vendredi</t>
  </si>
  <si>
    <t>Accueil</t>
  </si>
  <si>
    <t>Moyenne jours ouvrables</t>
  </si>
  <si>
    <t>Moyenne par semaine</t>
  </si>
  <si>
    <t>Pas de prestation</t>
  </si>
  <si>
    <t>Familial forfait de midi parascolaire</t>
  </si>
  <si>
    <t>Familial 1h00 d'accueil sans repas</t>
  </si>
  <si>
    <t>Familial 2h00 d'accueil sans repas</t>
  </si>
  <si>
    <t>Familial 3h00 d'accueil sans repas</t>
  </si>
  <si>
    <t>Familial 4h00 d'accueil sans repas</t>
  </si>
  <si>
    <t>Familial 5h00 d'accueil sans repas</t>
  </si>
  <si>
    <t>Familial 6h00 d'accueil sans repas</t>
  </si>
  <si>
    <t>Familial 7h00 d'accueil sans repas</t>
  </si>
  <si>
    <t>Familial 8h00 d'accueil sans repas</t>
  </si>
  <si>
    <t>Familial 9h00 d'accueil sans repas</t>
  </si>
  <si>
    <t>Familial 10h00 d'accueil sans repas</t>
  </si>
  <si>
    <t>Parascolaire 7h00-8h30 + 11h00-14h00 + 15h15-18h00</t>
  </si>
  <si>
    <t>Parascolaire 7h00-8h30 + 11h00-14h00</t>
  </si>
  <si>
    <t>Parascolaire 7h00-8h30 + 11h00-18h00</t>
  </si>
  <si>
    <t>Parascolaire 11h00-14h00 + 15h15-18h00</t>
  </si>
  <si>
    <t>./. Estimation du rabais fraterie</t>
  </si>
  <si>
    <t>Estimation du montant final de la facture mensuel par enfant</t>
  </si>
  <si>
    <t>Estimation du montant de la facture mensuel par enfant</t>
  </si>
  <si>
    <r>
      <t xml:space="preserve">pour les indépendant </t>
    </r>
    <r>
      <rPr>
        <vertAlign val="superscript"/>
        <sz val="9"/>
        <rFont val="Arial"/>
        <family val="2"/>
      </rPr>
      <t>1</t>
    </r>
    <r>
      <rPr>
        <sz val="9"/>
        <rFont val="Arial"/>
        <family val="2"/>
      </rPr>
      <t>/</t>
    </r>
    <r>
      <rPr>
        <vertAlign val="subscript"/>
        <sz val="9"/>
        <rFont val="Arial"/>
        <family val="2"/>
      </rPr>
      <t>12</t>
    </r>
    <r>
      <rPr>
        <sz val="9"/>
        <rFont val="Arial"/>
        <family val="2"/>
      </rPr>
      <t xml:space="preserve"> du revenu imposable</t>
    </r>
    <r>
      <rPr>
        <vertAlign val="superscript"/>
        <sz val="9"/>
        <rFont val="Arial"/>
        <family val="2"/>
      </rPr>
      <t>i</t>
    </r>
  </si>
  <si>
    <r>
      <rPr>
        <vertAlign val="superscript"/>
        <sz val="9"/>
        <rFont val="Arial"/>
        <family val="2"/>
      </rPr>
      <t xml:space="preserve">i </t>
    </r>
    <r>
      <rPr>
        <sz val="9"/>
        <rFont val="Arial"/>
        <family val="2"/>
      </rPr>
      <t>En cas de revenu imposable égal à zéro, un calcul basé sur les frais effectifs intervient.</t>
    </r>
  </si>
  <si>
    <t>Direction de la jeunesse, des affaires sociales et de la sécurité publique
Structure d'accueil familiale
Av. du Prieuré 1 - CP 63 - 1009 Pully</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</si>
</sst>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
    <numFmt numFmtId="165" formatCode="_ [$CHF]\ * #,##0.00_ ;_ [$CHF]\ * \-#,##0.00_ ;_ [$CHF]\ * &quot;-&quot;??_ ;_ @_ "/>
    <numFmt numFmtId="166" formatCode="[$CHF]\ #,##0.00"/>
    <numFmt numFmtId="167" formatCode="[$CHF]\ #,##0.00;[$CHF]\ \-#,##0.00"/>
  </numFmts>
  <fonts count="17" x14ac:knownFonts="1">
    <font>
      <sz val="10"/>
      <name val="Arial"/>
    </font>
    <font>
      <sz val="12"/>
      <name val="Arial Narrow"/>
      <family val="2"/>
    </font>
    <font>
      <b/>
      <sz val="12"/>
      <name val="Arial Narrow"/>
      <family val="2"/>
    </font>
    <font>
      <i/>
      <sz val="10"/>
      <name val="Arial"/>
      <family val="2"/>
    </font>
    <font>
      <sz val="12"/>
      <name val="Times New Roman"/>
      <family val="1"/>
    </font>
    <font>
      <b/>
      <sz val="10"/>
      <name val="Arial Narrow"/>
      <family val="2"/>
    </font>
    <font>
      <sz val="10"/>
      <name val="Arial"/>
      <family val="2"/>
    </font>
    <font>
      <b/>
      <sz val="10"/>
      <name val="Arial"/>
      <family val="2"/>
    </font>
    <font>
      <b/>
      <sz val="8"/>
      <name val="Arial"/>
      <family val="2"/>
    </font>
    <font>
      <b/>
      <sz val="18"/>
      <name val="Arial"/>
      <family val="2"/>
    </font>
    <font>
      <sz val="11"/>
      <name val="Arial"/>
      <family val="2"/>
    </font>
    <font>
      <b/>
      <sz val="11"/>
      <name val="Arial"/>
      <family val="2"/>
    </font>
    <font>
      <sz val="9"/>
      <name val="Arial"/>
      <family val="2"/>
    </font>
    <font>
      <b/>
      <sz val="9"/>
      <name val="Arial"/>
      <family val="2"/>
    </font>
    <font>
      <vertAlign val="superscript"/>
      <sz val="9"/>
      <name val="Arial"/>
      <family val="2"/>
    </font>
    <font>
      <vertAlign val="subscript"/>
      <sz val="9"/>
      <name val="Arial"/>
      <family val="2"/>
    </font>
    <font>
      <sz val="8"/>
      <name val="Arial"/>
      <family val="2"/>
    </font>
  </fonts>
  <fills count="10">
    <fill>
      <patternFill patternType="none"/>
    </fill>
    <fill>
      <patternFill patternType="gray125"/>
    </fill>
    <fill>
      <patternFill patternType="solid">
        <fgColor theme="3" tint="0.79998168889431442"/>
        <bgColor indexed="64"/>
      </patternFill>
    </fill>
    <fill>
      <patternFill patternType="solid">
        <fgColor rgb="FFC9FBFB"/>
        <bgColor indexed="64"/>
      </patternFill>
    </fill>
    <fill>
      <patternFill patternType="solid">
        <fgColor theme="5"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1"/>
        <bgColor indexed="64"/>
      </patternFill>
    </fill>
    <fill>
      <patternFill patternType="solid">
        <fgColor theme="0"/>
        <bgColor indexed="64"/>
      </patternFill>
    </fill>
    <fill>
      <patternFill patternType="solid">
        <fgColor theme="4" tint="0.79998168889431442"/>
        <bgColor indexed="64"/>
      </patternFill>
    </fill>
  </fills>
  <borders count="41">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s>
  <cellStyleXfs count="1">
    <xf numFmtId="0" fontId="0" fillId="0" borderId="0"/>
  </cellStyleXfs>
  <cellXfs count="127">
    <xf numFmtId="0" fontId="0" fillId="0" borderId="0" xfId="0"/>
    <xf numFmtId="165" fontId="2" fillId="2" borderId="4" xfId="0" applyNumberFormat="1" applyFont="1" applyFill="1" applyBorder="1" applyAlignment="1">
      <alignment horizontal="center"/>
    </xf>
    <xf numFmtId="10" fontId="1" fillId="2" borderId="5" xfId="0" applyNumberFormat="1" applyFont="1" applyFill="1" applyBorder="1" applyAlignment="1">
      <alignment horizontal="center"/>
    </xf>
    <xf numFmtId="165" fontId="1" fillId="2" borderId="5" xfId="0" applyNumberFormat="1" applyFont="1" applyFill="1" applyBorder="1" applyAlignment="1">
      <alignment horizontal="center"/>
    </xf>
    <xf numFmtId="165" fontId="2" fillId="2" borderId="6" xfId="0" applyNumberFormat="1" applyFont="1" applyFill="1" applyBorder="1" applyAlignment="1">
      <alignment horizontal="center"/>
    </xf>
    <xf numFmtId="165" fontId="2" fillId="2" borderId="7" xfId="0" applyNumberFormat="1" applyFont="1" applyFill="1" applyBorder="1" applyAlignment="1">
      <alignment horizontal="center"/>
    </xf>
    <xf numFmtId="10" fontId="1" fillId="2" borderId="8" xfId="0" applyNumberFormat="1" applyFont="1" applyFill="1" applyBorder="1" applyAlignment="1">
      <alignment horizontal="center"/>
    </xf>
    <xf numFmtId="165" fontId="1" fillId="2" borderId="8" xfId="0" applyNumberFormat="1" applyFont="1" applyFill="1" applyBorder="1" applyAlignment="1">
      <alignment horizontal="center"/>
    </xf>
    <xf numFmtId="165" fontId="2" fillId="2" borderId="9" xfId="0" applyNumberFormat="1" applyFont="1" applyFill="1" applyBorder="1" applyAlignment="1">
      <alignment horizontal="center"/>
    </xf>
    <xf numFmtId="165" fontId="2" fillId="2" borderId="10" xfId="0" applyNumberFormat="1" applyFont="1" applyFill="1" applyBorder="1" applyAlignment="1">
      <alignment horizontal="center"/>
    </xf>
    <xf numFmtId="10" fontId="1" fillId="2" borderId="11" xfId="0" applyNumberFormat="1" applyFont="1" applyFill="1" applyBorder="1" applyAlignment="1">
      <alignment horizontal="center"/>
    </xf>
    <xf numFmtId="165" fontId="1" fillId="2" borderId="11" xfId="0" applyNumberFormat="1" applyFont="1" applyFill="1" applyBorder="1" applyAlignment="1">
      <alignment horizontal="center"/>
    </xf>
    <xf numFmtId="165" fontId="2" fillId="2" borderId="12" xfId="0" applyNumberFormat="1" applyFont="1" applyFill="1" applyBorder="1" applyAlignment="1">
      <alignment horizontal="center"/>
    </xf>
    <xf numFmtId="165" fontId="5" fillId="3" borderId="13" xfId="0" applyNumberFormat="1"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7" fillId="4" borderId="5" xfId="0" applyFont="1" applyFill="1" applyBorder="1" applyAlignment="1">
      <alignment horizontal="center"/>
    </xf>
    <xf numFmtId="0" fontId="6" fillId="0" borderId="5" xfId="0" applyFont="1" applyBorder="1"/>
    <xf numFmtId="10" fontId="7" fillId="4" borderId="5" xfId="0" applyNumberFormat="1" applyFont="1" applyFill="1" applyBorder="1" applyAlignment="1">
      <alignment horizontal="center"/>
    </xf>
    <xf numFmtId="165" fontId="7" fillId="4" borderId="5" xfId="0" applyNumberFormat="1" applyFont="1" applyFill="1" applyBorder="1" applyAlignment="1">
      <alignment horizontal="center"/>
    </xf>
    <xf numFmtId="10" fontId="0" fillId="0" borderId="5" xfId="0" applyNumberFormat="1" applyBorder="1" applyAlignment="1">
      <alignment horizontal="center"/>
    </xf>
    <xf numFmtId="165" fontId="0" fillId="0" borderId="5" xfId="0" applyNumberFormat="1" applyBorder="1" applyAlignment="1">
      <alignment horizontal="center"/>
    </xf>
    <xf numFmtId="10" fontId="0" fillId="0" borderId="0" xfId="0" applyNumberFormat="1" applyAlignment="1">
      <alignment horizontal="center"/>
    </xf>
    <xf numFmtId="165" fontId="0" fillId="0" borderId="0" xfId="0" applyNumberFormat="1" applyAlignment="1">
      <alignment horizontal="center"/>
    </xf>
    <xf numFmtId="0" fontId="8" fillId="0" borderId="17" xfId="0" applyFont="1" applyBorder="1" applyAlignment="1" applyProtection="1">
      <alignment wrapText="1"/>
    </xf>
    <xf numFmtId="0" fontId="12" fillId="0" borderId="4" xfId="0" applyFont="1" applyFill="1" applyBorder="1" applyAlignment="1">
      <alignment vertical="center" wrapText="1"/>
    </xf>
    <xf numFmtId="0" fontId="12" fillId="0" borderId="7" xfId="0" applyFont="1" applyFill="1" applyBorder="1" applyAlignment="1">
      <alignment vertical="center" wrapText="1"/>
    </xf>
    <xf numFmtId="0" fontId="16" fillId="0" borderId="20" xfId="0" quotePrefix="1" applyFont="1" applyBorder="1" applyAlignment="1">
      <alignment horizontal="left" vertical="center" wrapText="1"/>
    </xf>
    <xf numFmtId="0" fontId="0" fillId="0" borderId="16" xfId="0" applyBorder="1" applyAlignment="1" applyProtection="1">
      <alignment vertical="center"/>
    </xf>
    <xf numFmtId="0" fontId="0" fillId="0" borderId="3" xfId="0" applyBorder="1" applyAlignment="1">
      <alignment vertical="center"/>
    </xf>
    <xf numFmtId="0" fontId="0" fillId="0" borderId="0" xfId="0" applyAlignment="1">
      <alignment vertical="center"/>
    </xf>
    <xf numFmtId="0" fontId="0" fillId="0" borderId="1" xfId="0" applyBorder="1" applyAlignment="1" applyProtection="1">
      <alignment vertical="center"/>
    </xf>
    <xf numFmtId="0" fontId="10" fillId="0" borderId="0" xfId="0" applyFont="1" applyBorder="1" applyAlignment="1" applyProtection="1">
      <alignment vertical="center"/>
    </xf>
    <xf numFmtId="49" fontId="10" fillId="0" borderId="0" xfId="0" applyNumberFormat="1" applyFont="1" applyBorder="1" applyAlignment="1" applyProtection="1">
      <alignment horizontal="right" vertical="center"/>
    </xf>
    <xf numFmtId="0" fontId="0" fillId="0" borderId="2" xfId="0" applyBorder="1" applyAlignment="1">
      <alignment vertical="center"/>
    </xf>
    <xf numFmtId="0" fontId="12" fillId="0" borderId="18" xfId="0" applyFont="1" applyFill="1" applyBorder="1" applyAlignment="1" applyProtection="1">
      <alignment vertical="center"/>
    </xf>
    <xf numFmtId="0" fontId="0" fillId="0" borderId="1" xfId="0" applyBorder="1" applyAlignment="1">
      <alignment vertical="center"/>
    </xf>
    <xf numFmtId="0" fontId="12" fillId="0" borderId="19" xfId="0" applyFont="1" applyFill="1" applyBorder="1" applyAlignment="1">
      <alignment vertical="center"/>
    </xf>
    <xf numFmtId="0" fontId="12" fillId="0" borderId="4" xfId="0" applyFont="1" applyFill="1" applyBorder="1" applyAlignment="1">
      <alignment vertical="center"/>
    </xf>
    <xf numFmtId="0" fontId="12" fillId="0" borderId="0" xfId="0" applyFont="1" applyBorder="1" applyAlignment="1">
      <alignment vertical="center"/>
    </xf>
    <xf numFmtId="0" fontId="12" fillId="0" borderId="20" xfId="0" applyFont="1" applyBorder="1" applyAlignment="1">
      <alignment horizontal="left" vertical="center"/>
    </xf>
    <xf numFmtId="166" fontId="12" fillId="0" borderId="11" xfId="0" applyNumberFormat="1" applyFont="1" applyBorder="1" applyAlignment="1" applyProtection="1">
      <alignment vertical="center"/>
      <protection locked="0"/>
    </xf>
    <xf numFmtId="166" fontId="12" fillId="0" borderId="6" xfId="0" applyNumberFormat="1" applyFont="1" applyBorder="1" applyAlignment="1" applyProtection="1">
      <alignment vertical="center"/>
      <protection locked="0"/>
    </xf>
    <xf numFmtId="166" fontId="12" fillId="0" borderId="5" xfId="0" applyNumberFormat="1" applyFont="1" applyBorder="1" applyAlignment="1">
      <alignment vertical="center"/>
    </xf>
    <xf numFmtId="166" fontId="12" fillId="0" borderId="6" xfId="0" applyNumberFormat="1" applyFont="1" applyBorder="1" applyAlignment="1">
      <alignment vertical="center"/>
    </xf>
    <xf numFmtId="0" fontId="12" fillId="0" borderId="20" xfId="0" applyFont="1" applyBorder="1" applyAlignment="1">
      <alignment horizontal="left" vertical="center" wrapText="1"/>
    </xf>
    <xf numFmtId="0" fontId="7" fillId="2" borderId="20" xfId="0" applyFont="1" applyFill="1" applyBorder="1" applyAlignment="1">
      <alignment horizontal="left" vertical="center" wrapText="1"/>
    </xf>
    <xf numFmtId="166" fontId="7" fillId="2" borderId="5" xfId="0" applyNumberFormat="1" applyFont="1" applyFill="1" applyBorder="1" applyAlignment="1">
      <alignment vertical="center"/>
    </xf>
    <xf numFmtId="166" fontId="7" fillId="2" borderId="6" xfId="0" applyNumberFormat="1" applyFont="1" applyFill="1" applyBorder="1" applyAlignment="1">
      <alignment vertical="center"/>
    </xf>
    <xf numFmtId="0" fontId="11" fillId="0" borderId="20" xfId="0" applyFont="1" applyBorder="1" applyAlignment="1">
      <alignment horizontal="left" vertical="center" wrapText="1"/>
    </xf>
    <xf numFmtId="166" fontId="12" fillId="0" borderId="5" xfId="0" applyNumberFormat="1" applyFont="1" applyBorder="1" applyAlignment="1" applyProtection="1">
      <alignment vertical="center"/>
      <protection locked="0"/>
    </xf>
    <xf numFmtId="0" fontId="12" fillId="0" borderId="20" xfId="0" quotePrefix="1" applyFont="1" applyBorder="1" applyAlignment="1">
      <alignment horizontal="left" vertical="center" wrapText="1"/>
    </xf>
    <xf numFmtId="166" fontId="12" fillId="0" borderId="0" xfId="0" applyNumberFormat="1" applyFont="1" applyBorder="1" applyAlignment="1">
      <alignment vertical="center"/>
    </xf>
    <xf numFmtId="0" fontId="7" fillId="2" borderId="21" xfId="0" applyFont="1" applyFill="1" applyBorder="1" applyAlignment="1">
      <alignment horizontal="left" vertical="center" wrapText="1"/>
    </xf>
    <xf numFmtId="166" fontId="7" fillId="2" borderId="8" xfId="0" applyNumberFormat="1" applyFont="1" applyFill="1" applyBorder="1" applyAlignment="1">
      <alignment vertical="center"/>
    </xf>
    <xf numFmtId="166" fontId="7" fillId="2" borderId="9" xfId="0" applyNumberFormat="1" applyFont="1" applyFill="1" applyBorder="1" applyAlignment="1">
      <alignment vertical="center"/>
    </xf>
    <xf numFmtId="0" fontId="12" fillId="0" borderId="0" xfId="0" applyFont="1" applyBorder="1" applyAlignment="1">
      <alignment horizontal="left" vertical="center"/>
    </xf>
    <xf numFmtId="0" fontId="13" fillId="4" borderId="22" xfId="0" applyFont="1" applyFill="1" applyBorder="1" applyAlignment="1">
      <alignment horizontal="left" vertical="center" wrapText="1"/>
    </xf>
    <xf numFmtId="0" fontId="13" fillId="4" borderId="4" xfId="0" applyFont="1" applyFill="1" applyBorder="1" applyAlignment="1">
      <alignment horizontal="left" vertical="center" wrapText="1"/>
    </xf>
    <xf numFmtId="0" fontId="13" fillId="4" borderId="20" xfId="0" applyFont="1" applyFill="1" applyBorder="1" applyAlignment="1">
      <alignment horizontal="left" vertical="center" wrapText="1"/>
    </xf>
    <xf numFmtId="0" fontId="13" fillId="4" borderId="23" xfId="0" applyFont="1" applyFill="1" applyBorder="1" applyAlignment="1">
      <alignment horizontal="left" vertical="center" wrapText="1"/>
    </xf>
    <xf numFmtId="166" fontId="11" fillId="4" borderId="5" xfId="0" applyNumberFormat="1" applyFont="1" applyFill="1" applyBorder="1" applyAlignment="1">
      <alignment horizontal="center" vertical="center"/>
    </xf>
    <xf numFmtId="166" fontId="11" fillId="4" borderId="25" xfId="0" applyNumberFormat="1" applyFont="1" applyFill="1" applyBorder="1" applyAlignment="1">
      <alignment horizontal="center" vertical="center"/>
    </xf>
    <xf numFmtId="10" fontId="11" fillId="4" borderId="5" xfId="0" applyNumberFormat="1" applyFont="1" applyFill="1" applyBorder="1" applyAlignment="1">
      <alignment horizontal="center" vertical="center"/>
    </xf>
    <xf numFmtId="166" fontId="11" fillId="4" borderId="25" xfId="0" applyNumberFormat="1" applyFont="1" applyFill="1" applyBorder="1" applyAlignment="1">
      <alignment vertical="center"/>
    </xf>
    <xf numFmtId="2" fontId="11" fillId="4" borderId="24" xfId="0" applyNumberFormat="1" applyFont="1" applyFill="1" applyBorder="1" applyAlignment="1">
      <alignment horizontal="center" vertical="center"/>
    </xf>
    <xf numFmtId="166" fontId="11" fillId="4" borderId="24" xfId="0" applyNumberFormat="1" applyFont="1" applyFill="1" applyBorder="1" applyAlignment="1">
      <alignment horizontal="center" vertical="center"/>
    </xf>
    <xf numFmtId="4" fontId="11" fillId="4" borderId="26" xfId="0" applyNumberFormat="1" applyFont="1" applyFill="1" applyBorder="1" applyAlignment="1">
      <alignment vertical="center"/>
    </xf>
    <xf numFmtId="0" fontId="13" fillId="5" borderId="23" xfId="0" applyFont="1" applyFill="1" applyBorder="1" applyAlignment="1">
      <alignment horizontal="left" vertical="center" wrapText="1"/>
    </xf>
    <xf numFmtId="0" fontId="13" fillId="6" borderId="21" xfId="0" applyFont="1" applyFill="1" applyBorder="1" applyAlignment="1">
      <alignment horizontal="left" vertical="center" wrapText="1"/>
    </xf>
    <xf numFmtId="0" fontId="0" fillId="0" borderId="27" xfId="0" applyBorder="1" applyAlignment="1">
      <alignment vertical="center"/>
    </xf>
    <xf numFmtId="0" fontId="12" fillId="0" borderId="28" xfId="0" applyFont="1" applyBorder="1" applyAlignment="1">
      <alignment vertical="center"/>
    </xf>
    <xf numFmtId="166" fontId="12" fillId="0" borderId="28" xfId="0" applyNumberFormat="1" applyFont="1" applyBorder="1" applyAlignment="1">
      <alignment vertical="center"/>
    </xf>
    <xf numFmtId="0" fontId="0" fillId="0" borderId="29" xfId="0" applyBorder="1" applyAlignment="1">
      <alignment vertical="center"/>
    </xf>
    <xf numFmtId="0" fontId="3" fillId="0" borderId="0" xfId="0" applyFont="1" applyAlignment="1">
      <alignment horizontal="center" vertical="center"/>
    </xf>
    <xf numFmtId="164" fontId="1" fillId="0" borderId="0" xfId="0" applyNumberFormat="1" applyFont="1" applyFill="1" applyBorder="1" applyAlignment="1">
      <alignment horizontal="centerContinuous" vertical="center"/>
    </xf>
    <xf numFmtId="0" fontId="1" fillId="0" borderId="0" xfId="0" applyFont="1" applyFill="1" applyBorder="1" applyAlignment="1">
      <alignment horizontal="centerContinuous" vertical="center"/>
    </xf>
    <xf numFmtId="4" fontId="1" fillId="0" borderId="0" xfId="0" applyNumberFormat="1" applyFont="1" applyFill="1" applyBorder="1" applyAlignment="1">
      <alignment horizontal="centerContinuous" vertical="center"/>
    </xf>
    <xf numFmtId="0" fontId="4" fillId="0" borderId="0" xfId="0" applyFont="1" applyAlignment="1">
      <alignment vertical="center"/>
    </xf>
    <xf numFmtId="9" fontId="1" fillId="0" borderId="0" xfId="0" applyNumberFormat="1" applyFont="1" applyFill="1" applyBorder="1" applyAlignment="1">
      <alignment horizontal="centerContinuous" vertical="center"/>
    </xf>
    <xf numFmtId="0" fontId="1" fillId="0" borderId="0" xfId="0" applyFont="1" applyFill="1" applyBorder="1" applyAlignment="1">
      <alignment vertical="center"/>
    </xf>
    <xf numFmtId="164" fontId="1" fillId="0" borderId="0" xfId="0" applyNumberFormat="1" applyFont="1" applyFill="1" applyBorder="1" applyAlignment="1">
      <alignment vertical="center"/>
    </xf>
    <xf numFmtId="9" fontId="1" fillId="0" borderId="0" xfId="0" applyNumberFormat="1" applyFont="1" applyFill="1" applyBorder="1" applyAlignment="1">
      <alignment vertical="center"/>
    </xf>
    <xf numFmtId="4" fontId="1" fillId="0" borderId="0" xfId="0" applyNumberFormat="1" applyFont="1" applyFill="1" applyBorder="1" applyAlignment="1">
      <alignment vertical="center"/>
    </xf>
    <xf numFmtId="0" fontId="1" fillId="0" borderId="0" xfId="0" applyFont="1" applyFill="1" applyAlignment="1">
      <alignment vertical="center"/>
    </xf>
    <xf numFmtId="4" fontId="0" fillId="0" borderId="0" xfId="0" applyNumberFormat="1" applyAlignment="1">
      <alignment vertical="center"/>
    </xf>
    <xf numFmtId="0" fontId="13" fillId="7" borderId="1" xfId="0" applyFont="1" applyFill="1" applyBorder="1" applyAlignment="1">
      <alignment horizontal="left" vertical="center" wrapText="1"/>
    </xf>
    <xf numFmtId="166" fontId="13" fillId="7" borderId="0" xfId="0" applyNumberFormat="1" applyFont="1" applyFill="1" applyBorder="1" applyAlignment="1">
      <alignment vertical="center"/>
    </xf>
    <xf numFmtId="166" fontId="12" fillId="7" borderId="2" xfId="0" applyNumberFormat="1" applyFont="1" applyFill="1" applyBorder="1" applyAlignment="1">
      <alignment vertical="center"/>
    </xf>
    <xf numFmtId="166" fontId="12" fillId="7" borderId="0" xfId="0" applyNumberFormat="1" applyFont="1" applyFill="1" applyBorder="1" applyAlignment="1">
      <alignment vertical="center"/>
    </xf>
    <xf numFmtId="0" fontId="12" fillId="7" borderId="1" xfId="0" applyFont="1" applyFill="1" applyBorder="1" applyAlignment="1">
      <alignment horizontal="left" vertical="center" wrapText="1"/>
    </xf>
    <xf numFmtId="0" fontId="11" fillId="8" borderId="20" xfId="0" applyFont="1" applyFill="1" applyBorder="1" applyAlignment="1">
      <alignment horizontal="left" vertical="center" wrapText="1"/>
    </xf>
    <xf numFmtId="167" fontId="11" fillId="6" borderId="8" xfId="0" applyNumberFormat="1" applyFont="1" applyFill="1" applyBorder="1" applyAlignment="1">
      <alignment horizontal="center" vertical="center"/>
    </xf>
    <xf numFmtId="167" fontId="11" fillId="6" borderId="9" xfId="0" applyNumberFormat="1" applyFont="1" applyFill="1" applyBorder="1" applyAlignment="1">
      <alignment horizontal="center" vertical="center"/>
    </xf>
    <xf numFmtId="0" fontId="12" fillId="0" borderId="31" xfId="0" applyFont="1" applyFill="1" applyBorder="1" applyAlignment="1" applyProtection="1">
      <alignment horizontal="left" vertical="center"/>
      <protection locked="0"/>
    </xf>
    <xf numFmtId="0" fontId="12" fillId="0" borderId="25" xfId="0" applyFont="1" applyFill="1" applyBorder="1" applyAlignment="1" applyProtection="1">
      <alignment horizontal="left" vertical="center"/>
      <protection locked="0"/>
    </xf>
    <xf numFmtId="166" fontId="13" fillId="4" borderId="34" xfId="0" applyNumberFormat="1" applyFont="1" applyFill="1" applyBorder="1" applyAlignment="1">
      <alignment horizontal="center" vertical="center"/>
    </xf>
    <xf numFmtId="166" fontId="13" fillId="4" borderId="35" xfId="0" applyNumberFormat="1" applyFont="1" applyFill="1" applyBorder="1" applyAlignment="1">
      <alignment horizontal="center" vertical="center"/>
    </xf>
    <xf numFmtId="166" fontId="13" fillId="4" borderId="36" xfId="0" applyNumberFormat="1" applyFont="1" applyFill="1" applyBorder="1" applyAlignment="1">
      <alignment horizontal="center" vertical="center"/>
    </xf>
    <xf numFmtId="166" fontId="11" fillId="4" borderId="5" xfId="0" applyNumberFormat="1" applyFont="1" applyFill="1" applyBorder="1" applyAlignment="1">
      <alignment horizontal="center" vertical="center"/>
    </xf>
    <xf numFmtId="166" fontId="11" fillId="4" borderId="6" xfId="0" applyNumberFormat="1" applyFont="1" applyFill="1" applyBorder="1" applyAlignment="1">
      <alignment horizontal="center" vertical="center"/>
    </xf>
    <xf numFmtId="166" fontId="11" fillId="4" borderId="30" xfId="0" applyNumberFormat="1" applyFont="1" applyFill="1" applyBorder="1" applyAlignment="1">
      <alignment horizontal="center" vertical="center"/>
    </xf>
    <xf numFmtId="166" fontId="11" fillId="4" borderId="31" xfId="0" applyNumberFormat="1" applyFont="1" applyFill="1" applyBorder="1" applyAlignment="1">
      <alignment horizontal="center" vertical="center"/>
    </xf>
    <xf numFmtId="166" fontId="11" fillId="4" borderId="25" xfId="0" applyNumberFormat="1" applyFont="1" applyFill="1" applyBorder="1" applyAlignment="1">
      <alignment horizontal="center" vertical="center"/>
    </xf>
    <xf numFmtId="167" fontId="11" fillId="5" borderId="30" xfId="0" applyNumberFormat="1" applyFont="1" applyFill="1" applyBorder="1" applyAlignment="1">
      <alignment horizontal="center" vertical="center"/>
    </xf>
    <xf numFmtId="167" fontId="11" fillId="5" borderId="31" xfId="0" applyNumberFormat="1" applyFont="1" applyFill="1" applyBorder="1" applyAlignment="1">
      <alignment horizontal="center" vertical="center"/>
    </xf>
    <xf numFmtId="167" fontId="11" fillId="5" borderId="25" xfId="0" applyNumberFormat="1" applyFont="1" applyFill="1" applyBorder="1" applyAlignment="1">
      <alignment horizontal="center" vertical="center"/>
    </xf>
    <xf numFmtId="167" fontId="11" fillId="4" borderId="30" xfId="0" applyNumberFormat="1" applyFont="1" applyFill="1" applyBorder="1" applyAlignment="1">
      <alignment horizontal="center" vertical="center"/>
    </xf>
    <xf numFmtId="167" fontId="11" fillId="4" borderId="31" xfId="0" applyNumberFormat="1" applyFont="1" applyFill="1" applyBorder="1" applyAlignment="1">
      <alignment horizontal="center" vertical="center"/>
    </xf>
    <xf numFmtId="167" fontId="11" fillId="4" borderId="25" xfId="0" applyNumberFormat="1" applyFont="1" applyFill="1" applyBorder="1" applyAlignment="1">
      <alignment horizontal="center" vertical="center"/>
    </xf>
    <xf numFmtId="0" fontId="12" fillId="0" borderId="35"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9" fillId="0" borderId="17" xfId="0" applyFont="1" applyBorder="1" applyAlignment="1" applyProtection="1">
      <alignment horizontal="right" vertical="center" wrapText="1"/>
    </xf>
    <xf numFmtId="0" fontId="11" fillId="9" borderId="32"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9" borderId="33"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2" fillId="0" borderId="18" xfId="0" applyFont="1" applyFill="1" applyBorder="1" applyAlignment="1" applyProtection="1">
      <alignment horizontal="center" vertical="center"/>
    </xf>
    <xf numFmtId="0" fontId="11" fillId="0" borderId="16" xfId="0" applyFont="1" applyBorder="1" applyAlignment="1" applyProtection="1">
      <alignment horizontal="left" vertical="center" wrapText="1"/>
    </xf>
    <xf numFmtId="0" fontId="11" fillId="0" borderId="17" xfId="0" applyFont="1" applyBorder="1" applyAlignment="1" applyProtection="1">
      <alignment horizontal="left" vertical="center" wrapText="1"/>
    </xf>
    <xf numFmtId="0" fontId="11" fillId="0" borderId="3" xfId="0" applyFont="1" applyBorder="1" applyAlignment="1" applyProtection="1">
      <alignment horizontal="left" vertical="center" wrapText="1"/>
    </xf>
    <xf numFmtId="0" fontId="12" fillId="0" borderId="37" xfId="0" applyFont="1" applyFill="1" applyBorder="1" applyAlignment="1" applyProtection="1">
      <alignment horizontal="left" vertical="center"/>
      <protection locked="0"/>
    </xf>
    <xf numFmtId="0" fontId="12" fillId="0" borderId="38" xfId="0" applyFont="1" applyFill="1" applyBorder="1" applyAlignment="1" applyProtection="1">
      <alignment horizontal="left" vertical="center"/>
      <protection locked="0"/>
    </xf>
    <xf numFmtId="0" fontId="12" fillId="0" borderId="31" xfId="0" applyFont="1" applyFill="1" applyBorder="1" applyAlignment="1" applyProtection="1">
      <alignment horizontal="left" vertical="center" wrapText="1"/>
      <protection locked="0"/>
    </xf>
    <xf numFmtId="0" fontId="12" fillId="0" borderId="25" xfId="0" applyFont="1" applyFill="1" applyBorder="1" applyAlignment="1" applyProtection="1">
      <alignment horizontal="left" vertical="center" wrapText="1"/>
      <protection locked="0"/>
    </xf>
    <xf numFmtId="0" fontId="11" fillId="9" borderId="39" xfId="0" applyFont="1" applyFill="1" applyBorder="1" applyAlignment="1">
      <alignment horizontal="center" vertical="center" wrapText="1"/>
    </xf>
    <xf numFmtId="0" fontId="11" fillId="9" borderId="40" xfId="0" applyFont="1" applyFill="1" applyBorder="1" applyAlignment="1">
      <alignment horizontal="center" vertical="center" wrapText="1"/>
    </xf>
  </cellXfs>
  <cellStyles count="1">
    <cellStyle name="Normal"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95250</xdr:rowOff>
    </xdr:from>
    <xdr:to>
      <xdr:col>1</xdr:col>
      <xdr:colOff>1673029</xdr:colOff>
      <xdr:row>0</xdr:row>
      <xdr:rowOff>598252</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1925" y="95250"/>
          <a:ext cx="1625404" cy="503002"/>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5"/>
  <sheetViews>
    <sheetView tabSelected="1" zoomScaleNormal="100" workbookViewId="0">
      <selection activeCell="J14" sqref="J14"/>
    </sheetView>
  </sheetViews>
  <sheetFormatPr baseColWidth="10" defaultRowHeight="12.75" x14ac:dyDescent="0.2"/>
  <cols>
    <col min="1" max="1" width="1.7109375" style="30" customWidth="1"/>
    <col min="2" max="2" width="51.85546875" style="30" customWidth="1"/>
    <col min="3" max="5" width="20.7109375" style="30" customWidth="1"/>
    <col min="6" max="6" width="1.7109375" style="30" customWidth="1"/>
    <col min="7" max="16384" width="11.42578125" style="30"/>
  </cols>
  <sheetData>
    <row r="1" spans="1:6" ht="94.5" customHeight="1" thickBot="1" x14ac:dyDescent="0.25">
      <c r="A1" s="28"/>
      <c r="B1" s="24" t="s">
        <v>106</v>
      </c>
      <c r="C1" s="112" t="s">
        <v>37</v>
      </c>
      <c r="D1" s="112"/>
      <c r="E1" s="112"/>
      <c r="F1" s="29"/>
    </row>
    <row r="2" spans="1:6" ht="7.5" customHeight="1" thickBot="1" x14ac:dyDescent="0.25">
      <c r="A2" s="31"/>
      <c r="B2" s="32"/>
      <c r="C2" s="32"/>
      <c r="D2" s="32"/>
      <c r="E2" s="33"/>
      <c r="F2" s="34"/>
    </row>
    <row r="3" spans="1:6" ht="66" customHeight="1" thickBot="1" x14ac:dyDescent="0.25">
      <c r="A3" s="31"/>
      <c r="B3" s="118" t="s">
        <v>38</v>
      </c>
      <c r="C3" s="119"/>
      <c r="D3" s="119"/>
      <c r="E3" s="120"/>
      <c r="F3" s="34"/>
    </row>
    <row r="4" spans="1:6" ht="7.5" customHeight="1" thickBot="1" x14ac:dyDescent="0.25">
      <c r="A4" s="31"/>
      <c r="B4" s="35"/>
      <c r="C4" s="117"/>
      <c r="D4" s="117"/>
      <c r="E4" s="117"/>
      <c r="F4" s="34"/>
    </row>
    <row r="5" spans="1:6" x14ac:dyDescent="0.2">
      <c r="A5" s="36"/>
      <c r="B5" s="37" t="s">
        <v>0</v>
      </c>
      <c r="C5" s="110"/>
      <c r="D5" s="110"/>
      <c r="E5" s="111"/>
      <c r="F5" s="34"/>
    </row>
    <row r="6" spans="1:6" x14ac:dyDescent="0.2">
      <c r="A6" s="36"/>
      <c r="B6" s="38" t="s">
        <v>1</v>
      </c>
      <c r="C6" s="94"/>
      <c r="D6" s="94"/>
      <c r="E6" s="95"/>
      <c r="F6" s="34"/>
    </row>
    <row r="7" spans="1:6" x14ac:dyDescent="0.2">
      <c r="A7" s="36"/>
      <c r="B7" s="38" t="s">
        <v>39</v>
      </c>
      <c r="C7" s="94"/>
      <c r="D7" s="94"/>
      <c r="E7" s="95"/>
      <c r="F7" s="34"/>
    </row>
    <row r="8" spans="1:6" ht="24" x14ac:dyDescent="0.2">
      <c r="A8" s="36"/>
      <c r="B8" s="25" t="s">
        <v>36</v>
      </c>
      <c r="C8" s="123"/>
      <c r="D8" s="123"/>
      <c r="E8" s="124"/>
      <c r="F8" s="34"/>
    </row>
    <row r="9" spans="1:6" x14ac:dyDescent="0.2">
      <c r="A9" s="36"/>
      <c r="B9" s="25" t="s">
        <v>71</v>
      </c>
      <c r="C9" s="94"/>
      <c r="D9" s="94"/>
      <c r="E9" s="95"/>
      <c r="F9" s="34"/>
    </row>
    <row r="10" spans="1:6" x14ac:dyDescent="0.2">
      <c r="A10" s="36"/>
      <c r="B10" s="25" t="s">
        <v>72</v>
      </c>
      <c r="C10" s="94"/>
      <c r="D10" s="94"/>
      <c r="E10" s="95"/>
      <c r="F10" s="34"/>
    </row>
    <row r="11" spans="1:6" x14ac:dyDescent="0.2">
      <c r="A11" s="36"/>
      <c r="B11" s="25" t="s">
        <v>73</v>
      </c>
      <c r="C11" s="94"/>
      <c r="D11" s="94"/>
      <c r="E11" s="95"/>
      <c r="F11" s="34"/>
    </row>
    <row r="12" spans="1:6" x14ac:dyDescent="0.2">
      <c r="A12" s="36"/>
      <c r="B12" s="25" t="s">
        <v>74</v>
      </c>
      <c r="C12" s="94"/>
      <c r="D12" s="94"/>
      <c r="E12" s="95"/>
      <c r="F12" s="34"/>
    </row>
    <row r="13" spans="1:6" ht="13.5" thickBot="1" x14ac:dyDescent="0.25">
      <c r="A13" s="36"/>
      <c r="B13" s="26" t="s">
        <v>75</v>
      </c>
      <c r="C13" s="121"/>
      <c r="D13" s="121"/>
      <c r="E13" s="122"/>
      <c r="F13" s="34"/>
    </row>
    <row r="14" spans="1:6" ht="7.5" customHeight="1" thickBot="1" x14ac:dyDescent="0.25">
      <c r="A14" s="36"/>
      <c r="B14" s="39"/>
      <c r="C14" s="39"/>
      <c r="D14" s="39"/>
      <c r="E14" s="39"/>
      <c r="F14" s="34"/>
    </row>
    <row r="15" spans="1:6" ht="17.25" customHeight="1" x14ac:dyDescent="0.2">
      <c r="A15" s="36"/>
      <c r="B15" s="125" t="s">
        <v>2</v>
      </c>
      <c r="C15" s="113" t="s">
        <v>24</v>
      </c>
      <c r="D15" s="113" t="s">
        <v>25</v>
      </c>
      <c r="E15" s="115" t="s">
        <v>23</v>
      </c>
      <c r="F15" s="34"/>
    </row>
    <row r="16" spans="1:6" ht="17.25" customHeight="1" x14ac:dyDescent="0.2">
      <c r="A16" s="36"/>
      <c r="B16" s="126"/>
      <c r="C16" s="114"/>
      <c r="D16" s="114"/>
      <c r="E16" s="116"/>
      <c r="F16" s="34"/>
    </row>
    <row r="17" spans="1:7" ht="15.75" customHeight="1" x14ac:dyDescent="0.2">
      <c r="A17" s="36"/>
      <c r="B17" s="40" t="s">
        <v>3</v>
      </c>
      <c r="C17" s="41"/>
      <c r="D17" s="41"/>
      <c r="E17" s="42"/>
      <c r="F17" s="34"/>
    </row>
    <row r="18" spans="1:7" ht="15.75" customHeight="1" x14ac:dyDescent="0.2">
      <c r="A18" s="36"/>
      <c r="B18" s="40" t="s">
        <v>4</v>
      </c>
      <c r="C18" s="43" t="str">
        <f>IF(C17=0,"",C17/12)</f>
        <v/>
      </c>
      <c r="D18" s="43" t="str">
        <f>IF(D17=0,"",D17/12)</f>
        <v/>
      </c>
      <c r="E18" s="44" t="str">
        <f>IF(E17=0,"",E17/12)</f>
        <v/>
      </c>
      <c r="F18" s="34"/>
    </row>
    <row r="19" spans="1:7" ht="15.75" customHeight="1" x14ac:dyDescent="0.2">
      <c r="A19" s="36"/>
      <c r="B19" s="45" t="s">
        <v>5</v>
      </c>
      <c r="C19" s="43" t="str">
        <f>IF(C17=0,"",-(C17+C18)*10%)</f>
        <v/>
      </c>
      <c r="D19" s="43" t="str">
        <f>IF(D17=0,"",-(D17+D18)*10%)</f>
        <v/>
      </c>
      <c r="E19" s="44" t="str">
        <f>IF(E17=0,"",-(E17+E18)*10%)</f>
        <v/>
      </c>
      <c r="F19" s="34"/>
    </row>
    <row r="20" spans="1:7" ht="18" customHeight="1" x14ac:dyDescent="0.2">
      <c r="A20" s="36"/>
      <c r="B20" s="46" t="s">
        <v>6</v>
      </c>
      <c r="C20" s="47">
        <f>SUM(C17:C19)</f>
        <v>0</v>
      </c>
      <c r="D20" s="47">
        <f>SUM(D17:D19)</f>
        <v>0</v>
      </c>
      <c r="E20" s="48">
        <f>SUM(E17:E19)</f>
        <v>0</v>
      </c>
      <c r="F20" s="34"/>
      <c r="G20" s="30" t="s">
        <v>18</v>
      </c>
    </row>
    <row r="21" spans="1:7" ht="4.5" customHeight="1" x14ac:dyDescent="0.2">
      <c r="A21" s="36"/>
      <c r="B21" s="86"/>
      <c r="C21" s="87"/>
      <c r="D21" s="87"/>
      <c r="E21" s="88"/>
      <c r="F21" s="34"/>
    </row>
    <row r="22" spans="1:7" ht="15" x14ac:dyDescent="0.2">
      <c r="A22" s="36"/>
      <c r="B22" s="49" t="s">
        <v>7</v>
      </c>
      <c r="C22" s="43"/>
      <c r="D22" s="43"/>
      <c r="E22" s="44"/>
      <c r="F22" s="34"/>
    </row>
    <row r="23" spans="1:7" ht="15.75" customHeight="1" x14ac:dyDescent="0.2">
      <c r="A23" s="36"/>
      <c r="B23" s="45" t="s">
        <v>104</v>
      </c>
      <c r="C23" s="50"/>
      <c r="D23" s="50"/>
      <c r="E23" s="42"/>
      <c r="F23" s="34"/>
    </row>
    <row r="24" spans="1:7" ht="15.75" customHeight="1" x14ac:dyDescent="0.2">
      <c r="A24" s="36"/>
      <c r="B24" s="51" t="s">
        <v>26</v>
      </c>
      <c r="C24" s="43" t="str">
        <f>IF(C23=0,"",C23*20%)</f>
        <v/>
      </c>
      <c r="D24" s="43" t="str">
        <f>IF(D23=0,"",D23*20%)</f>
        <v/>
      </c>
      <c r="E24" s="44" t="str">
        <f>IF(E23=0,"",E23*20%)</f>
        <v/>
      </c>
      <c r="F24" s="34"/>
    </row>
    <row r="25" spans="1:7" ht="18" customHeight="1" x14ac:dyDescent="0.2">
      <c r="A25" s="36"/>
      <c r="B25" s="46" t="s">
        <v>8</v>
      </c>
      <c r="C25" s="47">
        <f>SUM(C23:C24)</f>
        <v>0</v>
      </c>
      <c r="D25" s="47">
        <f>SUM(D23:D24)</f>
        <v>0</v>
      </c>
      <c r="E25" s="48">
        <f>SUM(E23:E24)</f>
        <v>0</v>
      </c>
      <c r="F25" s="34"/>
    </row>
    <row r="26" spans="1:7" ht="4.5" customHeight="1" x14ac:dyDescent="0.2">
      <c r="A26" s="36"/>
      <c r="B26" s="86"/>
      <c r="C26" s="89"/>
      <c r="D26" s="89"/>
      <c r="E26" s="88"/>
      <c r="F26" s="34"/>
    </row>
    <row r="27" spans="1:7" ht="15" x14ac:dyDescent="0.2">
      <c r="A27" s="36"/>
      <c r="B27" s="49" t="s">
        <v>9</v>
      </c>
      <c r="C27" s="43"/>
      <c r="D27" s="43"/>
      <c r="E27" s="44"/>
      <c r="F27" s="34"/>
    </row>
    <row r="28" spans="1:7" ht="15.75" customHeight="1" x14ac:dyDescent="0.2">
      <c r="A28" s="36"/>
      <c r="B28" s="45" t="s">
        <v>27</v>
      </c>
      <c r="C28" s="50"/>
      <c r="D28" s="50"/>
      <c r="E28" s="42"/>
      <c r="F28" s="34"/>
    </row>
    <row r="29" spans="1:7" ht="15.75" customHeight="1" x14ac:dyDescent="0.2">
      <c r="A29" s="36"/>
      <c r="B29" s="45" t="s">
        <v>28</v>
      </c>
      <c r="C29" s="50"/>
      <c r="D29" s="50"/>
      <c r="E29" s="42"/>
      <c r="F29" s="34"/>
    </row>
    <row r="30" spans="1:7" ht="15.75" customHeight="1" x14ac:dyDescent="0.2">
      <c r="A30" s="36"/>
      <c r="B30" s="45" t="s">
        <v>29</v>
      </c>
      <c r="C30" s="50"/>
      <c r="D30" s="50"/>
      <c r="E30" s="42"/>
      <c r="F30" s="34"/>
    </row>
    <row r="31" spans="1:7" ht="15.75" customHeight="1" x14ac:dyDescent="0.2">
      <c r="A31" s="36"/>
      <c r="B31" s="45" t="s">
        <v>30</v>
      </c>
      <c r="C31" s="50"/>
      <c r="D31" s="50"/>
      <c r="E31" s="42"/>
      <c r="F31" s="34"/>
    </row>
    <row r="32" spans="1:7" ht="15.75" customHeight="1" x14ac:dyDescent="0.2">
      <c r="A32" s="36"/>
      <c r="B32" s="45" t="s">
        <v>35</v>
      </c>
      <c r="C32" s="50"/>
      <c r="D32" s="50"/>
      <c r="E32" s="42"/>
      <c r="F32" s="34"/>
    </row>
    <row r="33" spans="1:6" ht="30" customHeight="1" x14ac:dyDescent="0.2">
      <c r="A33" s="36"/>
      <c r="B33" s="45" t="s">
        <v>31</v>
      </c>
      <c r="C33" s="50"/>
      <c r="D33" s="50"/>
      <c r="E33" s="42"/>
      <c r="F33" s="34"/>
    </row>
    <row r="34" spans="1:6" ht="15.75" customHeight="1" x14ac:dyDescent="0.2">
      <c r="A34" s="36"/>
      <c r="B34" s="45" t="s">
        <v>32</v>
      </c>
      <c r="C34" s="50"/>
      <c r="D34" s="50"/>
      <c r="E34" s="42"/>
      <c r="F34" s="34"/>
    </row>
    <row r="35" spans="1:6" ht="18" customHeight="1" x14ac:dyDescent="0.2">
      <c r="A35" s="36"/>
      <c r="B35" s="46" t="s">
        <v>10</v>
      </c>
      <c r="C35" s="47">
        <f>SUM(C28:C34)</f>
        <v>0</v>
      </c>
      <c r="D35" s="47">
        <f>SUM(D28:D34)</f>
        <v>0</v>
      </c>
      <c r="E35" s="48">
        <f>SUM(E28:E34)</f>
        <v>0</v>
      </c>
      <c r="F35" s="34"/>
    </row>
    <row r="36" spans="1:6" ht="4.5" customHeight="1" x14ac:dyDescent="0.2">
      <c r="A36" s="36"/>
      <c r="B36" s="90"/>
      <c r="C36" s="89"/>
      <c r="D36" s="89"/>
      <c r="E36" s="88"/>
      <c r="F36" s="34"/>
    </row>
    <row r="37" spans="1:6" ht="17.25" customHeight="1" x14ac:dyDescent="0.2">
      <c r="A37" s="36"/>
      <c r="B37" s="49" t="s">
        <v>11</v>
      </c>
      <c r="C37" s="43"/>
      <c r="D37" s="43"/>
      <c r="E37" s="44"/>
      <c r="F37" s="34"/>
    </row>
    <row r="38" spans="1:6" ht="15.75" customHeight="1" x14ac:dyDescent="0.2">
      <c r="A38" s="36"/>
      <c r="B38" s="45" t="s">
        <v>12</v>
      </c>
      <c r="C38" s="50"/>
      <c r="D38" s="50"/>
      <c r="E38" s="42"/>
      <c r="F38" s="34"/>
    </row>
    <row r="39" spans="1:6" ht="15.75" customHeight="1" x14ac:dyDescent="0.2">
      <c r="A39" s="36"/>
      <c r="B39" s="45" t="s">
        <v>33</v>
      </c>
      <c r="C39" s="50"/>
      <c r="D39" s="50"/>
      <c r="E39" s="42"/>
      <c r="F39" s="34"/>
    </row>
    <row r="40" spans="1:6" ht="15.75" customHeight="1" x14ac:dyDescent="0.2">
      <c r="A40" s="36"/>
      <c r="B40" s="27" t="s">
        <v>34</v>
      </c>
      <c r="C40" s="43" t="str">
        <f>IF(C38=0,"",IF(C38&lt;100000,0,(C38-100000)*5%))</f>
        <v/>
      </c>
      <c r="D40" s="43" t="str">
        <f>IF(D38=0,"",IF(D38&lt;100000,0,(D38-100000)*5%))</f>
        <v/>
      </c>
      <c r="E40" s="44" t="str">
        <f>IF(E38=0,"",IF(E38&lt;100000,0,(E38-100000)*5%))</f>
        <v/>
      </c>
      <c r="F40" s="34"/>
    </row>
    <row r="41" spans="1:6" ht="18" customHeight="1" x14ac:dyDescent="0.2">
      <c r="A41" s="36"/>
      <c r="B41" s="46" t="s">
        <v>16</v>
      </c>
      <c r="C41" s="47">
        <f>SUM(C39:C40)/12</f>
        <v>0</v>
      </c>
      <c r="D41" s="47">
        <f>SUM(D39:D40)/12</f>
        <v>0</v>
      </c>
      <c r="E41" s="48">
        <f>SUM(E39:E40)/12</f>
        <v>0</v>
      </c>
      <c r="F41" s="34"/>
    </row>
    <row r="42" spans="1:6" ht="4.5" customHeight="1" x14ac:dyDescent="0.2">
      <c r="A42" s="36"/>
      <c r="B42" s="86"/>
      <c r="C42" s="87"/>
      <c r="D42" s="87"/>
      <c r="E42" s="88"/>
      <c r="F42" s="34"/>
    </row>
    <row r="43" spans="1:6" ht="18" customHeight="1" x14ac:dyDescent="0.2">
      <c r="A43" s="36"/>
      <c r="B43" s="46" t="s">
        <v>13</v>
      </c>
      <c r="C43" s="47">
        <f>(C41+C35+C25+C20)</f>
        <v>0</v>
      </c>
      <c r="D43" s="47">
        <f>(D41+D35+D25+D20)</f>
        <v>0</v>
      </c>
      <c r="E43" s="48">
        <f>(E41+E35+E25+E20)</f>
        <v>0</v>
      </c>
      <c r="F43" s="34"/>
    </row>
    <row r="44" spans="1:6" ht="4.5" customHeight="1" x14ac:dyDescent="0.2">
      <c r="A44" s="36"/>
      <c r="B44" s="90"/>
      <c r="C44" s="89"/>
      <c r="D44" s="89"/>
      <c r="E44" s="88"/>
      <c r="F44" s="34"/>
    </row>
    <row r="45" spans="1:6" ht="15" x14ac:dyDescent="0.2">
      <c r="A45" s="36"/>
      <c r="B45" s="91" t="s">
        <v>14</v>
      </c>
      <c r="C45" s="43"/>
      <c r="D45" s="43"/>
      <c r="E45" s="44"/>
      <c r="F45" s="34"/>
    </row>
    <row r="46" spans="1:6" ht="30" customHeight="1" x14ac:dyDescent="0.2">
      <c r="A46" s="36"/>
      <c r="B46" s="45" t="s">
        <v>17</v>
      </c>
      <c r="C46" s="50"/>
      <c r="D46" s="50"/>
      <c r="E46" s="42"/>
      <c r="F46" s="34"/>
    </row>
    <row r="47" spans="1:6" ht="18" customHeight="1" thickBot="1" x14ac:dyDescent="0.25">
      <c r="A47" s="36"/>
      <c r="B47" s="53" t="s">
        <v>15</v>
      </c>
      <c r="C47" s="54">
        <f>SUM(C46:C46)</f>
        <v>0</v>
      </c>
      <c r="D47" s="54">
        <f>SUM(D46:D46)</f>
        <v>0</v>
      </c>
      <c r="E47" s="55">
        <f>SUM(E46:E46)</f>
        <v>0</v>
      </c>
      <c r="F47" s="34"/>
    </row>
    <row r="48" spans="1:6" ht="4.5" customHeight="1" thickBot="1" x14ac:dyDescent="0.25">
      <c r="A48" s="36"/>
      <c r="B48" s="56"/>
      <c r="C48" s="52"/>
      <c r="D48" s="52"/>
      <c r="E48" s="52"/>
      <c r="F48" s="34"/>
    </row>
    <row r="49" spans="1:6" ht="19.5" customHeight="1" x14ac:dyDescent="0.2">
      <c r="A49" s="36"/>
      <c r="B49" s="57" t="s">
        <v>40</v>
      </c>
      <c r="C49" s="96">
        <f>C43+D43+E43-C47-D47-E47</f>
        <v>0</v>
      </c>
      <c r="D49" s="97"/>
      <c r="E49" s="98"/>
      <c r="F49" s="34"/>
    </row>
    <row r="50" spans="1:6" ht="19.5" hidden="1" customHeight="1" x14ac:dyDescent="0.2">
      <c r="A50" s="36"/>
      <c r="B50" s="58" t="s">
        <v>41</v>
      </c>
      <c r="C50" s="101">
        <f>IF(C7="Collective parascolaire",VLOOKUP(C49,'Grille Parascolaire'!A2:D123,4),0)</f>
        <v>0</v>
      </c>
      <c r="D50" s="102"/>
      <c r="E50" s="103"/>
      <c r="F50" s="34"/>
    </row>
    <row r="51" spans="1:6" ht="19.5" hidden="1" customHeight="1" x14ac:dyDescent="0.2">
      <c r="A51" s="36"/>
      <c r="B51" s="58" t="s">
        <v>42</v>
      </c>
      <c r="C51" s="101">
        <f>IF(C7="Collective préscolaire",VLOOKUP(C49,'Grille Préscolaire'!A2:D123,4),0)</f>
        <v>0</v>
      </c>
      <c r="D51" s="102"/>
      <c r="E51" s="103"/>
      <c r="F51" s="34"/>
    </row>
    <row r="52" spans="1:6" ht="19.5" hidden="1" customHeight="1" x14ac:dyDescent="0.2">
      <c r="A52" s="36"/>
      <c r="B52" s="58" t="s">
        <v>43</v>
      </c>
      <c r="C52" s="101">
        <f>IF(C7="familiale",VLOOKUP(C49,'Grille AFJ'!A2:D123,4),0)</f>
        <v>0</v>
      </c>
      <c r="D52" s="102"/>
      <c r="E52" s="103"/>
      <c r="F52" s="34"/>
    </row>
    <row r="53" spans="1:6" ht="19.5" customHeight="1" x14ac:dyDescent="0.2">
      <c r="A53" s="36"/>
      <c r="B53" s="59" t="s">
        <v>76</v>
      </c>
      <c r="C53" s="99" t="str">
        <f>IF(C7=0,"MERCI DE RENSEIGNER LA CELLULE C7",IF(C7="Collective parascolaire",C50,IF(C7="Collective préscolaire",C51,C52))*10)</f>
        <v>MERCI DE RENSEIGNER LA CELLULE C7</v>
      </c>
      <c r="D53" s="99"/>
      <c r="E53" s="100"/>
      <c r="F53" s="34"/>
    </row>
    <row r="54" spans="1:6" ht="19.5" hidden="1" customHeight="1" x14ac:dyDescent="0.2">
      <c r="A54" s="36"/>
      <c r="B54" s="60"/>
      <c r="C54" s="61" t="s">
        <v>82</v>
      </c>
      <c r="D54" s="61" t="s">
        <v>69</v>
      </c>
      <c r="E54" s="62"/>
      <c r="F54" s="34"/>
    </row>
    <row r="55" spans="1:6" ht="19.5" hidden="1" customHeight="1" x14ac:dyDescent="0.2">
      <c r="A55" s="36"/>
      <c r="B55" s="60" t="s">
        <v>77</v>
      </c>
      <c r="C55" s="63" t="e">
        <f>VLOOKUP(C9,Prestations!A2:C41,2,FALSE)</f>
        <v>#N/A</v>
      </c>
      <c r="D55" s="61" t="e">
        <f>VLOOKUP(C9,Prestations!A2:C41,3,FALSE)</f>
        <v>#N/A</v>
      </c>
      <c r="E55" s="64"/>
      <c r="F55" s="34"/>
    </row>
    <row r="56" spans="1:6" ht="19.5" hidden="1" customHeight="1" x14ac:dyDescent="0.2">
      <c r="A56" s="36"/>
      <c r="B56" s="60" t="s">
        <v>78</v>
      </c>
      <c r="C56" s="63" t="e">
        <f>VLOOKUP(C10,Prestations!A2:C41,2,FALSE)</f>
        <v>#N/A</v>
      </c>
      <c r="D56" s="61" t="e">
        <f>VLOOKUP(C10,Prestations!A2:C41,3,FALSE)</f>
        <v>#N/A</v>
      </c>
      <c r="E56" s="64"/>
      <c r="F56" s="34"/>
    </row>
    <row r="57" spans="1:6" ht="19.5" hidden="1" customHeight="1" x14ac:dyDescent="0.2">
      <c r="A57" s="36"/>
      <c r="B57" s="60" t="s">
        <v>79</v>
      </c>
      <c r="C57" s="63" t="e">
        <f>VLOOKUP(C11,Prestations!A2:C41,2,FALSE)</f>
        <v>#N/A</v>
      </c>
      <c r="D57" s="61" t="e">
        <f>VLOOKUP(C11,Prestations!A2:C41,3,FALSE)</f>
        <v>#N/A</v>
      </c>
      <c r="E57" s="64"/>
      <c r="F57" s="34"/>
    </row>
    <row r="58" spans="1:6" ht="19.5" hidden="1" customHeight="1" x14ac:dyDescent="0.2">
      <c r="A58" s="36"/>
      <c r="B58" s="60" t="s">
        <v>80</v>
      </c>
      <c r="C58" s="63" t="e">
        <f>VLOOKUP(C12,Prestations!A2:C41,2,FALSE)</f>
        <v>#N/A</v>
      </c>
      <c r="D58" s="61" t="e">
        <f>VLOOKUP(C12,Prestations!A2:C41,3,FALSE)</f>
        <v>#N/A</v>
      </c>
      <c r="E58" s="64"/>
      <c r="F58" s="34"/>
    </row>
    <row r="59" spans="1:6" ht="19.5" hidden="1" customHeight="1" x14ac:dyDescent="0.2">
      <c r="A59" s="36"/>
      <c r="B59" s="60" t="s">
        <v>81</v>
      </c>
      <c r="C59" s="63" t="e">
        <f>VLOOKUP(C13,Prestations!A2:C41,2,FALSE)</f>
        <v>#N/A</v>
      </c>
      <c r="D59" s="61" t="e">
        <f>VLOOKUP(C13,Prestations!A2:C41,3,FALSE)</f>
        <v>#N/A</v>
      </c>
      <c r="E59" s="64"/>
      <c r="F59" s="34"/>
    </row>
    <row r="60" spans="1:6" ht="19.5" hidden="1" customHeight="1" x14ac:dyDescent="0.2">
      <c r="A60" s="36"/>
      <c r="B60" s="60" t="s">
        <v>83</v>
      </c>
      <c r="C60" s="65">
        <v>21.7</v>
      </c>
      <c r="D60" s="66" t="s">
        <v>84</v>
      </c>
      <c r="E60" s="67">
        <f>C60/5</f>
        <v>4.34</v>
      </c>
      <c r="F60" s="34"/>
    </row>
    <row r="61" spans="1:6" ht="19.5" customHeight="1" x14ac:dyDescent="0.2">
      <c r="A61" s="36"/>
      <c r="B61" s="60" t="s">
        <v>103</v>
      </c>
      <c r="C61" s="107" t="str">
        <f>IF(C7=0,"MERCI DE RENSEIGNER LA CELLULE C7",IFERROR(MROUND(C53*(C55+C56+C57+C58+C59)*E60+(D55+D56+D57+D58+D59)*E60,0.05),"MERCI DE RENSEIGNER LES CELLULES C8 à C13"))</f>
        <v>MERCI DE RENSEIGNER LA CELLULE C7</v>
      </c>
      <c r="D61" s="108"/>
      <c r="E61" s="109"/>
      <c r="F61" s="34"/>
    </row>
    <row r="62" spans="1:6" ht="19.5" customHeight="1" x14ac:dyDescent="0.2">
      <c r="A62" s="36"/>
      <c r="B62" s="68" t="s">
        <v>101</v>
      </c>
      <c r="C62" s="104">
        <f>IF(C8&gt;0,IF(C7=0,"MERCI DE RENSEIGNER LA CELLULE C7",IFERROR(MROUND(C53*(C55+C56+C57+C58+C59)*E60+(D55+D56+D57+D58+D59)*E60,0.05),"MERCI DE RENSEIGNER LES CELLULES C5 à C13")),0)*0.25/-1</f>
        <v>0</v>
      </c>
      <c r="D62" s="105"/>
      <c r="E62" s="106"/>
      <c r="F62" s="34"/>
    </row>
    <row r="63" spans="1:6" ht="19.5" customHeight="1" thickBot="1" x14ac:dyDescent="0.25">
      <c r="A63" s="36"/>
      <c r="B63" s="69" t="s">
        <v>102</v>
      </c>
      <c r="C63" s="92" t="str">
        <f>IFERROR(C61+C62,C61)</f>
        <v>MERCI DE RENSEIGNER LA CELLULE C7</v>
      </c>
      <c r="D63" s="92"/>
      <c r="E63" s="93"/>
      <c r="F63" s="34"/>
    </row>
    <row r="64" spans="1:6" ht="14.25" thickBot="1" x14ac:dyDescent="0.25">
      <c r="A64" s="70"/>
      <c r="B64" s="71" t="s">
        <v>105</v>
      </c>
      <c r="C64" s="72"/>
      <c r="D64" s="72"/>
      <c r="E64" s="72"/>
      <c r="F64" s="73"/>
    </row>
    <row r="65" spans="2:5" ht="15.75" x14ac:dyDescent="0.2">
      <c r="B65" s="74"/>
      <c r="C65" s="75"/>
      <c r="D65" s="76"/>
      <c r="E65" s="77"/>
    </row>
    <row r="66" spans="2:5" ht="15.75" x14ac:dyDescent="0.2">
      <c r="B66" s="78"/>
      <c r="C66" s="75"/>
      <c r="D66" s="79"/>
      <c r="E66" s="77"/>
    </row>
    <row r="67" spans="2:5" ht="15.75" x14ac:dyDescent="0.2">
      <c r="B67" s="80"/>
      <c r="C67" s="81"/>
      <c r="D67" s="82"/>
      <c r="E67" s="83"/>
    </row>
    <row r="68" spans="2:5" ht="15.75" x14ac:dyDescent="0.2">
      <c r="B68" s="80"/>
      <c r="C68" s="81"/>
      <c r="D68" s="82"/>
      <c r="E68" s="83"/>
    </row>
    <row r="69" spans="2:5" ht="15.75" x14ac:dyDescent="0.2">
      <c r="B69" s="80"/>
      <c r="C69" s="81"/>
      <c r="D69" s="80"/>
      <c r="E69" s="83"/>
    </row>
    <row r="70" spans="2:5" ht="15.75" x14ac:dyDescent="0.2">
      <c r="B70" s="84"/>
      <c r="C70" s="84"/>
      <c r="D70" s="84"/>
      <c r="E70" s="84"/>
    </row>
    <row r="71" spans="2:5" ht="15.75" x14ac:dyDescent="0.2">
      <c r="B71" s="80"/>
      <c r="C71" s="81"/>
      <c r="D71" s="82"/>
      <c r="E71" s="83"/>
    </row>
    <row r="72" spans="2:5" ht="15.75" x14ac:dyDescent="0.2">
      <c r="B72" s="80"/>
      <c r="C72" s="81"/>
      <c r="D72" s="82"/>
      <c r="E72" s="83"/>
    </row>
    <row r="73" spans="2:5" ht="15.75" x14ac:dyDescent="0.2">
      <c r="B73" s="80"/>
      <c r="C73" s="81"/>
      <c r="D73" s="82"/>
      <c r="E73" s="83"/>
    </row>
    <row r="77" spans="2:5" x14ac:dyDescent="0.2">
      <c r="C77" s="85"/>
      <c r="D77" s="85"/>
    </row>
    <row r="78" spans="2:5" x14ac:dyDescent="0.2">
      <c r="C78" s="85"/>
      <c r="D78" s="85"/>
    </row>
    <row r="79" spans="2:5" x14ac:dyDescent="0.2">
      <c r="C79" s="85"/>
      <c r="D79" s="85"/>
    </row>
    <row r="80" spans="2:5" x14ac:dyDescent="0.2">
      <c r="C80" s="85"/>
      <c r="D80" s="85"/>
    </row>
    <row r="81" spans="3:4" x14ac:dyDescent="0.2">
      <c r="C81" s="85"/>
      <c r="D81" s="85"/>
    </row>
    <row r="82" spans="3:4" x14ac:dyDescent="0.2">
      <c r="C82" s="85"/>
      <c r="D82" s="85"/>
    </row>
    <row r="83" spans="3:4" x14ac:dyDescent="0.2">
      <c r="C83" s="85"/>
      <c r="D83" s="85"/>
    </row>
    <row r="84" spans="3:4" x14ac:dyDescent="0.2">
      <c r="C84" s="85"/>
      <c r="D84" s="85"/>
    </row>
    <row r="85" spans="3:4" x14ac:dyDescent="0.2">
      <c r="C85" s="85"/>
      <c r="D85" s="85"/>
    </row>
    <row r="86" spans="3:4" x14ac:dyDescent="0.2">
      <c r="C86" s="85"/>
      <c r="D86" s="85"/>
    </row>
    <row r="87" spans="3:4" x14ac:dyDescent="0.2">
      <c r="C87" s="85"/>
      <c r="D87" s="85"/>
    </row>
    <row r="88" spans="3:4" x14ac:dyDescent="0.2">
      <c r="C88" s="85"/>
      <c r="D88" s="85"/>
    </row>
    <row r="89" spans="3:4" x14ac:dyDescent="0.2">
      <c r="C89" s="85"/>
      <c r="D89" s="85"/>
    </row>
    <row r="90" spans="3:4" x14ac:dyDescent="0.2">
      <c r="C90" s="85"/>
      <c r="D90" s="85"/>
    </row>
    <row r="91" spans="3:4" x14ac:dyDescent="0.2">
      <c r="C91" s="85"/>
      <c r="D91" s="85"/>
    </row>
    <row r="92" spans="3:4" x14ac:dyDescent="0.2">
      <c r="C92" s="85"/>
      <c r="D92" s="85"/>
    </row>
    <row r="93" spans="3:4" x14ac:dyDescent="0.2">
      <c r="C93" s="85"/>
      <c r="D93" s="85"/>
    </row>
    <row r="94" spans="3:4" x14ac:dyDescent="0.2">
      <c r="C94" s="85"/>
      <c r="D94" s="85"/>
    </row>
    <row r="95" spans="3:4" x14ac:dyDescent="0.2">
      <c r="C95" s="85"/>
      <c r="D95" s="85"/>
    </row>
    <row r="96" spans="3:4" x14ac:dyDescent="0.2">
      <c r="C96" s="85"/>
      <c r="D96" s="85"/>
    </row>
    <row r="97" spans="3:4" x14ac:dyDescent="0.2">
      <c r="C97" s="85"/>
      <c r="D97" s="85"/>
    </row>
    <row r="98" spans="3:4" x14ac:dyDescent="0.2">
      <c r="C98" s="85"/>
      <c r="D98" s="85"/>
    </row>
    <row r="99" spans="3:4" x14ac:dyDescent="0.2">
      <c r="C99" s="85"/>
      <c r="D99" s="85"/>
    </row>
    <row r="100" spans="3:4" x14ac:dyDescent="0.2">
      <c r="C100" s="85"/>
      <c r="D100" s="85"/>
    </row>
    <row r="101" spans="3:4" x14ac:dyDescent="0.2">
      <c r="C101" s="85"/>
      <c r="D101" s="85"/>
    </row>
    <row r="102" spans="3:4" x14ac:dyDescent="0.2">
      <c r="C102" s="85"/>
      <c r="D102" s="85"/>
    </row>
    <row r="103" spans="3:4" x14ac:dyDescent="0.2">
      <c r="C103" s="85"/>
      <c r="D103" s="85"/>
    </row>
    <row r="104" spans="3:4" x14ac:dyDescent="0.2">
      <c r="C104" s="85"/>
      <c r="D104" s="85"/>
    </row>
    <row r="105" spans="3:4" x14ac:dyDescent="0.2">
      <c r="C105" s="85"/>
      <c r="D105" s="85"/>
    </row>
  </sheetData>
  <sheetProtection sheet="1" objects="1" scenarios="1"/>
  <mergeCells count="24">
    <mergeCell ref="C5:E5"/>
    <mergeCell ref="C11:E11"/>
    <mergeCell ref="C12:E12"/>
    <mergeCell ref="C1:E1"/>
    <mergeCell ref="C15:C16"/>
    <mergeCell ref="D15:D16"/>
    <mergeCell ref="E15:E16"/>
    <mergeCell ref="C4:E4"/>
    <mergeCell ref="B3:E3"/>
    <mergeCell ref="C9:E9"/>
    <mergeCell ref="C10:E10"/>
    <mergeCell ref="C13:E13"/>
    <mergeCell ref="C8:E8"/>
    <mergeCell ref="B15:B16"/>
    <mergeCell ref="C63:E63"/>
    <mergeCell ref="C7:E7"/>
    <mergeCell ref="C6:E6"/>
    <mergeCell ref="C49:E49"/>
    <mergeCell ref="C53:E53"/>
    <mergeCell ref="C51:E51"/>
    <mergeCell ref="C62:E62"/>
    <mergeCell ref="C61:E61"/>
    <mergeCell ref="C52:E52"/>
    <mergeCell ref="C50:E50"/>
  </mergeCells>
  <conditionalFormatting sqref="C63:E63">
    <cfRule type="cellIs" dxfId="0" priority="1" stopIfTrue="1" operator="equal">
      <formula>"MERCI DE RENSEIGNER LES CELLULES C9 à C13"</formula>
    </cfRule>
  </conditionalFormatting>
  <dataValidations count="2">
    <dataValidation type="list" allowBlank="1" showInputMessage="1" showErrorMessage="1" sqref="C7:E7">
      <formula1>"Collective parascolaire, Collective préscolaire, Familiale"</formula1>
    </dataValidation>
    <dataValidation type="list" allowBlank="1" showInputMessage="1" showErrorMessage="1" sqref="C8:E8">
      <formula1>"0,1,2,3,4,5,6,7,8,9,10"</formula1>
    </dataValidation>
  </dataValidations>
  <printOptions horizontalCentered="1"/>
  <pageMargins left="0.19685039370078741" right="0.19685039370078741" top="0.19685039370078741" bottom="0.19685039370078741" header="0.23622047244094491" footer="0.19685039370078741"/>
  <pageSetup paperSize="9" scale="95" orientation="portrait" r:id="rId1"/>
  <headerFooter alignWithMargins="0">
    <oddHeader>&amp;C&amp;G</oddHeader>
  </headerFooter>
  <drawing r:id="rId2"/>
  <legacyDrawingHF r:id="rId3"/>
  <extLst>
    <ext xmlns:x14="http://schemas.microsoft.com/office/spreadsheetml/2009/9/main" uri="{CCE6A557-97BC-4b89-ADB6-D9C93CAAB3DF}">
      <x14:dataValidations xmlns:xm="http://schemas.microsoft.com/office/excel/2006/main" count="1">
        <x14:dataValidation type="list" showInputMessage="1" showErrorMessage="1">
          <x14:formula1>
            <xm:f>Prestations!$A$2:$A$41</xm:f>
          </x14:formula1>
          <xm:sqref>C9:E9 C10:E10 C11:E11 C12:E12 C13:E13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88" workbookViewId="0">
      <selection activeCell="D97" sqref="D97"/>
    </sheetView>
  </sheetViews>
  <sheetFormatPr baseColWidth="10" defaultRowHeight="12.75" x14ac:dyDescent="0.2"/>
  <cols>
    <col min="1" max="4" width="15.7109375" customWidth="1"/>
  </cols>
  <sheetData>
    <row r="1" spans="1:4" ht="26.25" thickBot="1" x14ac:dyDescent="0.25">
      <c r="A1" s="13" t="s">
        <v>19</v>
      </c>
      <c r="B1" s="14" t="s">
        <v>20</v>
      </c>
      <c r="C1" s="14" t="s">
        <v>21</v>
      </c>
      <c r="D1" s="15" t="s">
        <v>22</v>
      </c>
    </row>
    <row r="2" spans="1:4" ht="15.75" x14ac:dyDescent="0.25">
      <c r="A2" s="9">
        <v>0</v>
      </c>
      <c r="B2" s="10"/>
      <c r="C2" s="11"/>
      <c r="D2" s="12">
        <v>1.8</v>
      </c>
    </row>
    <row r="3" spans="1:4" ht="15.75" x14ac:dyDescent="0.25">
      <c r="A3" s="9">
        <v>4000</v>
      </c>
      <c r="B3" s="10">
        <f>C3/A3</f>
        <v>0.09</v>
      </c>
      <c r="C3" s="11">
        <f>D3*200</f>
        <v>360</v>
      </c>
      <c r="D3" s="12">
        <v>1.8</v>
      </c>
    </row>
    <row r="4" spans="1:4" ht="15.75" x14ac:dyDescent="0.25">
      <c r="A4" s="1">
        <v>4100</v>
      </c>
      <c r="B4" s="2">
        <f t="shared" ref="B4:B67" si="0">C4/A4</f>
        <v>9.0243902439024387E-2</v>
      </c>
      <c r="C4" s="3">
        <f t="shared" ref="C4:C67" si="1">D4*200</f>
        <v>370</v>
      </c>
      <c r="D4" s="4">
        <v>1.85</v>
      </c>
    </row>
    <row r="5" spans="1:4" ht="15.75" x14ac:dyDescent="0.25">
      <c r="A5" s="1">
        <v>4200</v>
      </c>
      <c r="B5" s="2">
        <f t="shared" si="0"/>
        <v>9.0476190476190474E-2</v>
      </c>
      <c r="C5" s="3">
        <f t="shared" si="1"/>
        <v>380</v>
      </c>
      <c r="D5" s="4">
        <v>1.9000000000000001</v>
      </c>
    </row>
    <row r="6" spans="1:4" ht="15.75" x14ac:dyDescent="0.25">
      <c r="A6" s="1">
        <v>4300</v>
      </c>
      <c r="B6" s="2">
        <f t="shared" si="0"/>
        <v>9.0697674418604671E-2</v>
      </c>
      <c r="C6" s="3">
        <f t="shared" si="1"/>
        <v>390.00000000000006</v>
      </c>
      <c r="D6" s="4">
        <v>1.9500000000000002</v>
      </c>
    </row>
    <row r="7" spans="1:4" ht="15.75" x14ac:dyDescent="0.25">
      <c r="A7" s="1">
        <v>4400</v>
      </c>
      <c r="B7" s="2">
        <f t="shared" si="0"/>
        <v>9.0909090909090912E-2</v>
      </c>
      <c r="C7" s="3">
        <f t="shared" si="1"/>
        <v>400</v>
      </c>
      <c r="D7" s="4">
        <v>2</v>
      </c>
    </row>
    <row r="8" spans="1:4" ht="15.75" x14ac:dyDescent="0.25">
      <c r="A8" s="1">
        <v>4500</v>
      </c>
      <c r="B8" s="2">
        <f t="shared" si="0"/>
        <v>9.1111111111111101E-2</v>
      </c>
      <c r="C8" s="3">
        <f t="shared" si="1"/>
        <v>409.99999999999994</v>
      </c>
      <c r="D8" s="4">
        <v>2.0499999999999998</v>
      </c>
    </row>
    <row r="9" spans="1:4" ht="15.75" x14ac:dyDescent="0.25">
      <c r="A9" s="1">
        <v>4600</v>
      </c>
      <c r="B9" s="2">
        <f t="shared" si="0"/>
        <v>9.1304347826086943E-2</v>
      </c>
      <c r="C9" s="3">
        <f t="shared" si="1"/>
        <v>419.99999999999994</v>
      </c>
      <c r="D9" s="4">
        <v>2.0999999999999996</v>
      </c>
    </row>
    <row r="10" spans="1:4" ht="15.75" x14ac:dyDescent="0.25">
      <c r="A10" s="1">
        <v>4700</v>
      </c>
      <c r="B10" s="2">
        <f t="shared" si="0"/>
        <v>9.1489361702127639E-2</v>
      </c>
      <c r="C10" s="3">
        <f t="shared" si="1"/>
        <v>429.99999999999989</v>
      </c>
      <c r="D10" s="4">
        <v>2.1499999999999995</v>
      </c>
    </row>
    <row r="11" spans="1:4" ht="15.75" x14ac:dyDescent="0.25">
      <c r="A11" s="1">
        <v>4800</v>
      </c>
      <c r="B11" s="2">
        <f t="shared" si="0"/>
        <v>9.1666666666666646E-2</v>
      </c>
      <c r="C11" s="3">
        <f t="shared" si="1"/>
        <v>439.99999999999989</v>
      </c>
      <c r="D11" s="4">
        <v>2.1999999999999993</v>
      </c>
    </row>
    <row r="12" spans="1:4" ht="15.75" x14ac:dyDescent="0.25">
      <c r="A12" s="1">
        <v>4900</v>
      </c>
      <c r="B12" s="2">
        <f t="shared" si="0"/>
        <v>9.1836734693877514E-2</v>
      </c>
      <c r="C12" s="3">
        <f t="shared" si="1"/>
        <v>449.99999999999983</v>
      </c>
      <c r="D12" s="4">
        <v>2.2499999999999991</v>
      </c>
    </row>
    <row r="13" spans="1:4" ht="15.75" x14ac:dyDescent="0.25">
      <c r="A13" s="1">
        <v>5000</v>
      </c>
      <c r="B13" s="2">
        <f t="shared" si="0"/>
        <v>9.1999999999999957E-2</v>
      </c>
      <c r="C13" s="3">
        <f t="shared" si="1"/>
        <v>459.99999999999977</v>
      </c>
      <c r="D13" s="4">
        <v>2.2999999999999989</v>
      </c>
    </row>
    <row r="14" spans="1:4" ht="15.75" x14ac:dyDescent="0.25">
      <c r="A14" s="1">
        <v>5100</v>
      </c>
      <c r="B14" s="2">
        <f t="shared" si="0"/>
        <v>9.2156862745097989E-2</v>
      </c>
      <c r="C14" s="3">
        <f t="shared" si="1"/>
        <v>469.99999999999977</v>
      </c>
      <c r="D14" s="4">
        <v>2.3499999999999988</v>
      </c>
    </row>
    <row r="15" spans="1:4" ht="15.75" x14ac:dyDescent="0.25">
      <c r="A15" s="1">
        <v>5200</v>
      </c>
      <c r="B15" s="2">
        <f t="shared" si="0"/>
        <v>9.2307692307692257E-2</v>
      </c>
      <c r="C15" s="3">
        <f t="shared" si="1"/>
        <v>479.99999999999972</v>
      </c>
      <c r="D15" s="4">
        <v>2.3999999999999986</v>
      </c>
    </row>
    <row r="16" spans="1:4" ht="15.75" x14ac:dyDescent="0.25">
      <c r="A16" s="1">
        <v>5300</v>
      </c>
      <c r="B16" s="2">
        <f t="shared" si="0"/>
        <v>9.2452830188679183E-2</v>
      </c>
      <c r="C16" s="3">
        <f t="shared" si="1"/>
        <v>489.99999999999966</v>
      </c>
      <c r="D16" s="4">
        <v>2.4499999999999984</v>
      </c>
    </row>
    <row r="17" spans="1:4" ht="15.75" x14ac:dyDescent="0.25">
      <c r="A17" s="1">
        <v>5400</v>
      </c>
      <c r="B17" s="2">
        <f t="shared" si="0"/>
        <v>9.2592592592592532E-2</v>
      </c>
      <c r="C17" s="3">
        <f t="shared" si="1"/>
        <v>499.99999999999966</v>
      </c>
      <c r="D17" s="4">
        <v>2.4999999999999982</v>
      </c>
    </row>
    <row r="18" spans="1:4" ht="15.75" x14ac:dyDescent="0.25">
      <c r="A18" s="1">
        <v>5500</v>
      </c>
      <c r="B18" s="2">
        <f t="shared" si="0"/>
        <v>9.2727272727272658E-2</v>
      </c>
      <c r="C18" s="3">
        <f t="shared" si="1"/>
        <v>509.9999999999996</v>
      </c>
      <c r="D18" s="4">
        <v>2.549999999999998</v>
      </c>
    </row>
    <row r="19" spans="1:4" ht="15.75" x14ac:dyDescent="0.25">
      <c r="A19" s="1">
        <v>5600</v>
      </c>
      <c r="B19" s="2">
        <f t="shared" si="0"/>
        <v>9.2857142857142777E-2</v>
      </c>
      <c r="C19" s="3">
        <f t="shared" si="1"/>
        <v>519.99999999999955</v>
      </c>
      <c r="D19" s="4">
        <v>2.5999999999999979</v>
      </c>
    </row>
    <row r="20" spans="1:4" ht="15.75" x14ac:dyDescent="0.25">
      <c r="A20" s="1">
        <v>5700</v>
      </c>
      <c r="B20" s="2">
        <f t="shared" si="0"/>
        <v>9.2982456140350792E-2</v>
      </c>
      <c r="C20" s="3">
        <f t="shared" si="1"/>
        <v>529.99999999999955</v>
      </c>
      <c r="D20" s="4">
        <v>2.6499999999999977</v>
      </c>
    </row>
    <row r="21" spans="1:4" ht="15.75" x14ac:dyDescent="0.25">
      <c r="A21" s="1">
        <v>5800</v>
      </c>
      <c r="B21" s="2">
        <f t="shared" si="0"/>
        <v>9.3103448275861991E-2</v>
      </c>
      <c r="C21" s="3">
        <f t="shared" si="1"/>
        <v>539.99999999999955</v>
      </c>
      <c r="D21" s="4">
        <v>2.6999999999999975</v>
      </c>
    </row>
    <row r="22" spans="1:4" ht="15.75" x14ac:dyDescent="0.25">
      <c r="A22" s="1">
        <v>5900</v>
      </c>
      <c r="B22" s="2">
        <f t="shared" si="0"/>
        <v>9.3220338983050752E-2</v>
      </c>
      <c r="C22" s="3">
        <f t="shared" si="1"/>
        <v>549.99999999999943</v>
      </c>
      <c r="D22" s="4">
        <v>2.7499999999999973</v>
      </c>
    </row>
    <row r="23" spans="1:4" ht="15.75" x14ac:dyDescent="0.25">
      <c r="A23" s="1">
        <v>6000</v>
      </c>
      <c r="B23" s="2">
        <f t="shared" si="0"/>
        <v>9.333333333333324E-2</v>
      </c>
      <c r="C23" s="3">
        <f t="shared" si="1"/>
        <v>559.99999999999943</v>
      </c>
      <c r="D23" s="4">
        <v>2.7999999999999972</v>
      </c>
    </row>
    <row r="24" spans="1:4" ht="15.75" x14ac:dyDescent="0.25">
      <c r="A24" s="1">
        <v>6100</v>
      </c>
      <c r="B24" s="2">
        <f t="shared" si="0"/>
        <v>9.5081967213114654E-2</v>
      </c>
      <c r="C24" s="3">
        <f t="shared" si="1"/>
        <v>579.99999999999943</v>
      </c>
      <c r="D24" s="4">
        <v>2.8999999999999972</v>
      </c>
    </row>
    <row r="25" spans="1:4" ht="15.75" x14ac:dyDescent="0.25">
      <c r="A25" s="1">
        <v>6200</v>
      </c>
      <c r="B25" s="2">
        <f t="shared" si="0"/>
        <v>9.6774193548387011E-2</v>
      </c>
      <c r="C25" s="3">
        <f t="shared" si="1"/>
        <v>599.99999999999943</v>
      </c>
      <c r="D25" s="4">
        <v>2.9999999999999973</v>
      </c>
    </row>
    <row r="26" spans="1:4" ht="15.75" x14ac:dyDescent="0.25">
      <c r="A26" s="1">
        <v>6300</v>
      </c>
      <c r="B26" s="2">
        <f t="shared" si="0"/>
        <v>9.8412698412698327E-2</v>
      </c>
      <c r="C26" s="3">
        <f t="shared" si="1"/>
        <v>619.99999999999943</v>
      </c>
      <c r="D26" s="4">
        <v>3.0999999999999974</v>
      </c>
    </row>
    <row r="27" spans="1:4" ht="15.75" x14ac:dyDescent="0.25">
      <c r="A27" s="1">
        <v>6400</v>
      </c>
      <c r="B27" s="2">
        <f t="shared" si="0"/>
        <v>9.9999999999999922E-2</v>
      </c>
      <c r="C27" s="3">
        <f t="shared" si="1"/>
        <v>639.99999999999955</v>
      </c>
      <c r="D27" s="4">
        <v>3.1999999999999975</v>
      </c>
    </row>
    <row r="28" spans="1:4" ht="15.75" x14ac:dyDescent="0.25">
      <c r="A28" s="1">
        <v>6500</v>
      </c>
      <c r="B28" s="2">
        <f t="shared" si="0"/>
        <v>0.10153846153846147</v>
      </c>
      <c r="C28" s="3">
        <f t="shared" si="1"/>
        <v>659.99999999999955</v>
      </c>
      <c r="D28" s="4">
        <v>3.2999999999999976</v>
      </c>
    </row>
    <row r="29" spans="1:4" ht="15.75" x14ac:dyDescent="0.25">
      <c r="A29" s="1">
        <v>6600</v>
      </c>
      <c r="B29" s="2">
        <f t="shared" si="0"/>
        <v>0.10303030303030296</v>
      </c>
      <c r="C29" s="3">
        <f t="shared" si="1"/>
        <v>679.99999999999955</v>
      </c>
      <c r="D29" s="4">
        <v>3.3999999999999977</v>
      </c>
    </row>
    <row r="30" spans="1:4" ht="15.75" x14ac:dyDescent="0.25">
      <c r="A30" s="1">
        <v>6700</v>
      </c>
      <c r="B30" s="2">
        <f t="shared" si="0"/>
        <v>0.10447761194029843</v>
      </c>
      <c r="C30" s="3">
        <f t="shared" si="1"/>
        <v>699.99999999999955</v>
      </c>
      <c r="D30" s="4">
        <v>3.4999999999999978</v>
      </c>
    </row>
    <row r="31" spans="1:4" ht="15.75" x14ac:dyDescent="0.25">
      <c r="A31" s="1">
        <v>6800</v>
      </c>
      <c r="B31" s="2">
        <f t="shared" si="0"/>
        <v>0.1058823529411764</v>
      </c>
      <c r="C31" s="3">
        <f t="shared" si="1"/>
        <v>719.99999999999955</v>
      </c>
      <c r="D31" s="4">
        <v>3.5999999999999979</v>
      </c>
    </row>
    <row r="32" spans="1:4" ht="15.75" x14ac:dyDescent="0.25">
      <c r="A32" s="1">
        <v>6900</v>
      </c>
      <c r="B32" s="2">
        <f t="shared" si="0"/>
        <v>0.10724637681159414</v>
      </c>
      <c r="C32" s="3">
        <f t="shared" si="1"/>
        <v>739.99999999999955</v>
      </c>
      <c r="D32" s="4">
        <v>3.699999999999998</v>
      </c>
    </row>
    <row r="33" spans="1:4" ht="15.75" x14ac:dyDescent="0.25">
      <c r="A33" s="1">
        <v>7000</v>
      </c>
      <c r="B33" s="2">
        <f t="shared" si="0"/>
        <v>0.10857142857142853</v>
      </c>
      <c r="C33" s="3">
        <f t="shared" si="1"/>
        <v>759.99999999999966</v>
      </c>
      <c r="D33" s="4">
        <v>3.799999999999998</v>
      </c>
    </row>
    <row r="34" spans="1:4" ht="15.75" x14ac:dyDescent="0.25">
      <c r="A34" s="1">
        <v>7100</v>
      </c>
      <c r="B34" s="2">
        <f t="shared" si="0"/>
        <v>0.10985915492957742</v>
      </c>
      <c r="C34" s="3">
        <f t="shared" si="1"/>
        <v>779.99999999999966</v>
      </c>
      <c r="D34" s="4">
        <v>3.8999999999999981</v>
      </c>
    </row>
    <row r="35" spans="1:4" ht="15.75" x14ac:dyDescent="0.25">
      <c r="A35" s="1">
        <v>7200</v>
      </c>
      <c r="B35" s="2">
        <f t="shared" si="0"/>
        <v>0.11111111111111106</v>
      </c>
      <c r="C35" s="3">
        <f t="shared" si="1"/>
        <v>799.99999999999966</v>
      </c>
      <c r="D35" s="4">
        <v>3.9999999999999982</v>
      </c>
    </row>
    <row r="36" spans="1:4" ht="15.75" x14ac:dyDescent="0.25">
      <c r="A36" s="1">
        <v>7300</v>
      </c>
      <c r="B36" s="2">
        <f t="shared" si="0"/>
        <v>0.11232876712328761</v>
      </c>
      <c r="C36" s="3">
        <f t="shared" si="1"/>
        <v>819.99999999999955</v>
      </c>
      <c r="D36" s="4">
        <v>4.0999999999999979</v>
      </c>
    </row>
    <row r="37" spans="1:4" ht="15.75" x14ac:dyDescent="0.25">
      <c r="A37" s="1">
        <v>7400</v>
      </c>
      <c r="B37" s="2">
        <f t="shared" si="0"/>
        <v>0.11351351351351345</v>
      </c>
      <c r="C37" s="3">
        <f t="shared" si="1"/>
        <v>839.99999999999955</v>
      </c>
      <c r="D37" s="4">
        <v>4.1999999999999975</v>
      </c>
    </row>
    <row r="38" spans="1:4" ht="15.75" x14ac:dyDescent="0.25">
      <c r="A38" s="1">
        <v>7500</v>
      </c>
      <c r="B38" s="2">
        <f t="shared" si="0"/>
        <v>0.1146666666666666</v>
      </c>
      <c r="C38" s="3">
        <f t="shared" si="1"/>
        <v>859.99999999999943</v>
      </c>
      <c r="D38" s="4">
        <v>4.2999999999999972</v>
      </c>
    </row>
    <row r="39" spans="1:4" ht="15.75" x14ac:dyDescent="0.25">
      <c r="A39" s="1">
        <v>7600</v>
      </c>
      <c r="B39" s="2">
        <f t="shared" si="0"/>
        <v>0.11578947368421044</v>
      </c>
      <c r="C39" s="3">
        <f t="shared" si="1"/>
        <v>879.99999999999932</v>
      </c>
      <c r="D39" s="4">
        <v>4.3999999999999968</v>
      </c>
    </row>
    <row r="40" spans="1:4" ht="15.75" x14ac:dyDescent="0.25">
      <c r="A40" s="1">
        <v>7700</v>
      </c>
      <c r="B40" s="2">
        <f t="shared" si="0"/>
        <v>0.1168831168831168</v>
      </c>
      <c r="C40" s="3">
        <f t="shared" si="1"/>
        <v>899.99999999999932</v>
      </c>
      <c r="D40" s="4">
        <v>4.4999999999999964</v>
      </c>
    </row>
    <row r="41" spans="1:4" ht="15.75" x14ac:dyDescent="0.25">
      <c r="A41" s="1">
        <v>7800</v>
      </c>
      <c r="B41" s="2">
        <f t="shared" si="0"/>
        <v>0.11794871794871785</v>
      </c>
      <c r="C41" s="3">
        <f t="shared" si="1"/>
        <v>919.9999999999992</v>
      </c>
      <c r="D41" s="4">
        <v>4.5999999999999961</v>
      </c>
    </row>
    <row r="42" spans="1:4" ht="15.75" x14ac:dyDescent="0.25">
      <c r="A42" s="1">
        <v>7900</v>
      </c>
      <c r="B42" s="2">
        <f t="shared" si="0"/>
        <v>0.11898734177215178</v>
      </c>
      <c r="C42" s="3">
        <f t="shared" si="1"/>
        <v>939.99999999999909</v>
      </c>
      <c r="D42" s="4">
        <v>4.6999999999999957</v>
      </c>
    </row>
    <row r="43" spans="1:4" ht="15.75" x14ac:dyDescent="0.25">
      <c r="A43" s="1">
        <v>8000</v>
      </c>
      <c r="B43" s="2">
        <f t="shared" si="0"/>
        <v>0.11999999999999988</v>
      </c>
      <c r="C43" s="3">
        <f t="shared" si="1"/>
        <v>959.99999999999909</v>
      </c>
      <c r="D43" s="4">
        <v>4.7999999999999954</v>
      </c>
    </row>
    <row r="44" spans="1:4" ht="15.75" x14ac:dyDescent="0.25">
      <c r="A44" s="1">
        <v>8100</v>
      </c>
      <c r="B44" s="2">
        <f t="shared" si="0"/>
        <v>0.12098765432098753</v>
      </c>
      <c r="C44" s="3">
        <f t="shared" si="1"/>
        <v>979.99999999999898</v>
      </c>
      <c r="D44" s="4">
        <v>4.899999999999995</v>
      </c>
    </row>
    <row r="45" spans="1:4" ht="15.75" x14ac:dyDescent="0.25">
      <c r="A45" s="1">
        <v>8200</v>
      </c>
      <c r="B45" s="2">
        <f t="shared" si="0"/>
        <v>0.12195121951219499</v>
      </c>
      <c r="C45" s="3">
        <f t="shared" si="1"/>
        <v>999.99999999999898</v>
      </c>
      <c r="D45" s="4">
        <v>4.9999999999999947</v>
      </c>
    </row>
    <row r="46" spans="1:4" ht="15.75" x14ac:dyDescent="0.25">
      <c r="A46" s="1">
        <v>8300</v>
      </c>
      <c r="B46" s="2">
        <f t="shared" si="0"/>
        <v>0.12289156626506011</v>
      </c>
      <c r="C46" s="3">
        <f t="shared" si="1"/>
        <v>1019.9999999999989</v>
      </c>
      <c r="D46" s="4">
        <v>5.0999999999999943</v>
      </c>
    </row>
    <row r="47" spans="1:4" ht="15.75" x14ac:dyDescent="0.25">
      <c r="A47" s="1">
        <v>8400</v>
      </c>
      <c r="B47" s="2">
        <f t="shared" si="0"/>
        <v>0.12380952380952367</v>
      </c>
      <c r="C47" s="3">
        <f t="shared" si="1"/>
        <v>1039.9999999999989</v>
      </c>
      <c r="D47" s="4">
        <v>5.199999999999994</v>
      </c>
    </row>
    <row r="48" spans="1:4" ht="15.75" x14ac:dyDescent="0.25">
      <c r="A48" s="1">
        <v>8500</v>
      </c>
      <c r="B48" s="2">
        <f t="shared" si="0"/>
        <v>0.12470588235294101</v>
      </c>
      <c r="C48" s="3">
        <f t="shared" si="1"/>
        <v>1059.9999999999986</v>
      </c>
      <c r="D48" s="4">
        <v>5.2999999999999936</v>
      </c>
    </row>
    <row r="49" spans="1:4" ht="15.75" x14ac:dyDescent="0.25">
      <c r="A49" s="1">
        <v>8600</v>
      </c>
      <c r="B49" s="2">
        <f t="shared" si="0"/>
        <v>0.12558139534883705</v>
      </c>
      <c r="C49" s="3">
        <f t="shared" si="1"/>
        <v>1079.9999999999986</v>
      </c>
      <c r="D49" s="4">
        <v>5.3999999999999932</v>
      </c>
    </row>
    <row r="50" spans="1:4" ht="15.75" x14ac:dyDescent="0.25">
      <c r="A50" s="1">
        <v>8700</v>
      </c>
      <c r="B50" s="2">
        <f t="shared" si="0"/>
        <v>0.12643678160919525</v>
      </c>
      <c r="C50" s="3">
        <f t="shared" si="1"/>
        <v>1099.9999999999986</v>
      </c>
      <c r="D50" s="4">
        <v>5.4999999999999929</v>
      </c>
    </row>
    <row r="51" spans="1:4" ht="15.75" x14ac:dyDescent="0.25">
      <c r="A51" s="1">
        <v>8800</v>
      </c>
      <c r="B51" s="2">
        <f t="shared" si="0"/>
        <v>0.12727272727272709</v>
      </c>
      <c r="C51" s="3">
        <f t="shared" si="1"/>
        <v>1119.9999999999984</v>
      </c>
      <c r="D51" s="4">
        <v>5.5999999999999925</v>
      </c>
    </row>
    <row r="52" spans="1:4" ht="15.75" x14ac:dyDescent="0.25">
      <c r="A52" s="1">
        <v>8900</v>
      </c>
      <c r="B52" s="2">
        <f t="shared" si="0"/>
        <v>0.12808988764044926</v>
      </c>
      <c r="C52" s="3">
        <f t="shared" si="1"/>
        <v>1139.9999999999984</v>
      </c>
      <c r="D52" s="4">
        <v>5.6999999999999922</v>
      </c>
    </row>
    <row r="53" spans="1:4" ht="15.75" x14ac:dyDescent="0.25">
      <c r="A53" s="1">
        <v>9000</v>
      </c>
      <c r="B53" s="2">
        <f t="shared" si="0"/>
        <v>0.12999999999999981</v>
      </c>
      <c r="C53" s="3">
        <f t="shared" si="1"/>
        <v>1169.9999999999984</v>
      </c>
      <c r="D53" s="4">
        <v>5.8499999999999925</v>
      </c>
    </row>
    <row r="54" spans="1:4" ht="15.75" x14ac:dyDescent="0.25">
      <c r="A54" s="1">
        <v>9100</v>
      </c>
      <c r="B54" s="2">
        <f t="shared" si="0"/>
        <v>0.1318681318681317</v>
      </c>
      <c r="C54" s="3">
        <f t="shared" si="1"/>
        <v>1199.9999999999986</v>
      </c>
      <c r="D54" s="4">
        <v>5.9999999999999929</v>
      </c>
    </row>
    <row r="55" spans="1:4" ht="15.75" x14ac:dyDescent="0.25">
      <c r="A55" s="1">
        <v>9200</v>
      </c>
      <c r="B55" s="2">
        <f t="shared" si="0"/>
        <v>0.13369565217391288</v>
      </c>
      <c r="C55" s="3">
        <f t="shared" si="1"/>
        <v>1229.9999999999986</v>
      </c>
      <c r="D55" s="4">
        <v>6.1499999999999932</v>
      </c>
    </row>
    <row r="56" spans="1:4" ht="15.75" x14ac:dyDescent="0.25">
      <c r="A56" s="1">
        <v>9300</v>
      </c>
      <c r="B56" s="2">
        <f t="shared" si="0"/>
        <v>0.13548387096774178</v>
      </c>
      <c r="C56" s="3">
        <f t="shared" si="1"/>
        <v>1259.9999999999986</v>
      </c>
      <c r="D56" s="4">
        <v>6.2999999999999936</v>
      </c>
    </row>
    <row r="57" spans="1:4" ht="15.75" x14ac:dyDescent="0.25">
      <c r="A57" s="1">
        <v>9400</v>
      </c>
      <c r="B57" s="2">
        <f t="shared" si="0"/>
        <v>0.13723404255319138</v>
      </c>
      <c r="C57" s="3">
        <f t="shared" si="1"/>
        <v>1289.9999999999989</v>
      </c>
      <c r="D57" s="4">
        <v>6.449999999999994</v>
      </c>
    </row>
    <row r="58" spans="1:4" ht="15.75" x14ac:dyDescent="0.25">
      <c r="A58" s="1">
        <v>9500</v>
      </c>
      <c r="B58" s="2">
        <f t="shared" si="0"/>
        <v>0.13894736842105251</v>
      </c>
      <c r="C58" s="3">
        <f t="shared" si="1"/>
        <v>1319.9999999999989</v>
      </c>
      <c r="D58" s="4">
        <v>6.5999999999999943</v>
      </c>
    </row>
    <row r="59" spans="1:4" ht="15.75" x14ac:dyDescent="0.25">
      <c r="A59" s="1">
        <v>9600</v>
      </c>
      <c r="B59" s="2">
        <f t="shared" si="0"/>
        <v>0.14062499999999989</v>
      </c>
      <c r="C59" s="3">
        <f t="shared" si="1"/>
        <v>1349.9999999999989</v>
      </c>
      <c r="D59" s="4">
        <v>6.7499999999999947</v>
      </c>
    </row>
    <row r="60" spans="1:4" ht="15.75" x14ac:dyDescent="0.25">
      <c r="A60" s="1">
        <v>9700</v>
      </c>
      <c r="B60" s="2">
        <f t="shared" si="0"/>
        <v>0.14226804123711331</v>
      </c>
      <c r="C60" s="3">
        <f t="shared" si="1"/>
        <v>1379.9999999999991</v>
      </c>
      <c r="D60" s="4">
        <v>6.899999999999995</v>
      </c>
    </row>
    <row r="61" spans="1:4" ht="15.75" x14ac:dyDescent="0.25">
      <c r="A61" s="1">
        <v>9800</v>
      </c>
      <c r="B61" s="2">
        <f t="shared" si="0"/>
        <v>0.14387755102040808</v>
      </c>
      <c r="C61" s="3">
        <f t="shared" si="1"/>
        <v>1409.9999999999991</v>
      </c>
      <c r="D61" s="4">
        <v>7.0499999999999954</v>
      </c>
    </row>
    <row r="62" spans="1:4" ht="15.75" x14ac:dyDescent="0.25">
      <c r="A62" s="1">
        <v>9900</v>
      </c>
      <c r="B62" s="2">
        <f t="shared" si="0"/>
        <v>0.14545454545454536</v>
      </c>
      <c r="C62" s="3">
        <f t="shared" si="1"/>
        <v>1439.9999999999991</v>
      </c>
      <c r="D62" s="4">
        <v>7.1999999999999957</v>
      </c>
    </row>
    <row r="63" spans="1:4" ht="15.75" x14ac:dyDescent="0.25">
      <c r="A63" s="1">
        <v>10000</v>
      </c>
      <c r="B63" s="2">
        <f t="shared" si="0"/>
        <v>0.14699999999999994</v>
      </c>
      <c r="C63" s="3">
        <f t="shared" si="1"/>
        <v>1469.9999999999993</v>
      </c>
      <c r="D63" s="4">
        <v>7.3499999999999961</v>
      </c>
    </row>
    <row r="64" spans="1:4" ht="15.75" x14ac:dyDescent="0.25">
      <c r="A64" s="1">
        <v>10100</v>
      </c>
      <c r="B64" s="2">
        <f t="shared" si="0"/>
        <v>0.14851485148514845</v>
      </c>
      <c r="C64" s="3">
        <f t="shared" si="1"/>
        <v>1499.9999999999993</v>
      </c>
      <c r="D64" s="4">
        <v>7.4999999999999964</v>
      </c>
    </row>
    <row r="65" spans="1:4" ht="15.75" x14ac:dyDescent="0.25">
      <c r="A65" s="1">
        <v>10200</v>
      </c>
      <c r="B65" s="2">
        <f t="shared" si="0"/>
        <v>0.14999999999999994</v>
      </c>
      <c r="C65" s="3">
        <f t="shared" si="1"/>
        <v>1529.9999999999993</v>
      </c>
      <c r="D65" s="4">
        <v>7.6499999999999968</v>
      </c>
    </row>
    <row r="66" spans="1:4" ht="15.75" x14ac:dyDescent="0.25">
      <c r="A66" s="1">
        <v>10300</v>
      </c>
      <c r="B66" s="2">
        <f t="shared" si="0"/>
        <v>0.1514563106796116</v>
      </c>
      <c r="C66" s="3">
        <f t="shared" si="1"/>
        <v>1559.9999999999995</v>
      </c>
      <c r="D66" s="4">
        <v>7.7999999999999972</v>
      </c>
    </row>
    <row r="67" spans="1:4" ht="15.75" x14ac:dyDescent="0.25">
      <c r="A67" s="1">
        <v>10400</v>
      </c>
      <c r="B67" s="2">
        <f t="shared" si="0"/>
        <v>0.15288461538461534</v>
      </c>
      <c r="C67" s="3">
        <f t="shared" si="1"/>
        <v>1589.9999999999995</v>
      </c>
      <c r="D67" s="4">
        <v>7.9499999999999975</v>
      </c>
    </row>
    <row r="68" spans="1:4" ht="15.75" x14ac:dyDescent="0.25">
      <c r="A68" s="1">
        <v>10500</v>
      </c>
      <c r="B68" s="2">
        <f t="shared" ref="B68:B123" si="2">C68/A68</f>
        <v>0.15428571428571425</v>
      </c>
      <c r="C68" s="3">
        <f t="shared" ref="C68:C123" si="3">D68*200</f>
        <v>1619.9999999999995</v>
      </c>
      <c r="D68" s="4">
        <v>8.0999999999999979</v>
      </c>
    </row>
    <row r="69" spans="1:4" ht="15.75" x14ac:dyDescent="0.25">
      <c r="A69" s="1">
        <v>10600</v>
      </c>
      <c r="B69" s="2">
        <f t="shared" si="2"/>
        <v>0.15566037735849053</v>
      </c>
      <c r="C69" s="3">
        <f t="shared" si="3"/>
        <v>1649.9999999999995</v>
      </c>
      <c r="D69" s="4">
        <v>8.2499999999999982</v>
      </c>
    </row>
    <row r="70" spans="1:4" ht="15.75" x14ac:dyDescent="0.25">
      <c r="A70" s="1">
        <v>10700</v>
      </c>
      <c r="B70" s="2">
        <f t="shared" si="2"/>
        <v>0.15700934579439249</v>
      </c>
      <c r="C70" s="3">
        <f t="shared" si="3"/>
        <v>1679.9999999999998</v>
      </c>
      <c r="D70" s="4">
        <v>8.3999999999999986</v>
      </c>
    </row>
    <row r="71" spans="1:4" ht="15.75" x14ac:dyDescent="0.25">
      <c r="A71" s="1">
        <v>10800</v>
      </c>
      <c r="B71" s="2">
        <f t="shared" si="2"/>
        <v>0.15740740740740736</v>
      </c>
      <c r="C71" s="3">
        <f t="shared" si="3"/>
        <v>1699.9999999999995</v>
      </c>
      <c r="D71" s="4">
        <v>8.4999999999999982</v>
      </c>
    </row>
    <row r="72" spans="1:4" ht="15.75" x14ac:dyDescent="0.25">
      <c r="A72" s="1">
        <v>10900</v>
      </c>
      <c r="B72" s="2">
        <f t="shared" si="2"/>
        <v>0.15596330275229359</v>
      </c>
      <c r="C72" s="3">
        <f t="shared" si="3"/>
        <v>1700</v>
      </c>
      <c r="D72" s="4">
        <v>8.5</v>
      </c>
    </row>
    <row r="73" spans="1:4" ht="15.75" x14ac:dyDescent="0.25">
      <c r="A73" s="1">
        <v>11000</v>
      </c>
      <c r="B73" s="2">
        <f t="shared" si="2"/>
        <v>0.15454545454545454</v>
      </c>
      <c r="C73" s="3">
        <f t="shared" si="3"/>
        <v>1700</v>
      </c>
      <c r="D73" s="4">
        <v>8.5</v>
      </c>
    </row>
    <row r="74" spans="1:4" ht="15.75" x14ac:dyDescent="0.25">
      <c r="A74" s="1">
        <v>11100</v>
      </c>
      <c r="B74" s="2">
        <f t="shared" si="2"/>
        <v>0.15315315315315314</v>
      </c>
      <c r="C74" s="3">
        <f t="shared" si="3"/>
        <v>1700</v>
      </c>
      <c r="D74" s="4">
        <v>8.5</v>
      </c>
    </row>
    <row r="75" spans="1:4" ht="15.75" x14ac:dyDescent="0.25">
      <c r="A75" s="1">
        <v>11200</v>
      </c>
      <c r="B75" s="2">
        <f t="shared" si="2"/>
        <v>0.15178571428571427</v>
      </c>
      <c r="C75" s="3">
        <f t="shared" si="3"/>
        <v>1700</v>
      </c>
      <c r="D75" s="4">
        <v>8.5</v>
      </c>
    </row>
    <row r="76" spans="1:4" ht="15.75" x14ac:dyDescent="0.25">
      <c r="A76" s="1">
        <v>11300</v>
      </c>
      <c r="B76" s="2">
        <f t="shared" si="2"/>
        <v>0.15044247787610621</v>
      </c>
      <c r="C76" s="3">
        <f t="shared" si="3"/>
        <v>1700</v>
      </c>
      <c r="D76" s="4">
        <v>8.5</v>
      </c>
    </row>
    <row r="77" spans="1:4" ht="15.75" x14ac:dyDescent="0.25">
      <c r="A77" s="1">
        <v>11400</v>
      </c>
      <c r="B77" s="2">
        <f t="shared" si="2"/>
        <v>0.14912280701754385</v>
      </c>
      <c r="C77" s="3">
        <f t="shared" si="3"/>
        <v>1700</v>
      </c>
      <c r="D77" s="4">
        <v>8.5</v>
      </c>
    </row>
    <row r="78" spans="1:4" ht="15.75" x14ac:dyDescent="0.25">
      <c r="A78" s="1">
        <v>11500</v>
      </c>
      <c r="B78" s="2">
        <f t="shared" si="2"/>
        <v>0.14782608695652175</v>
      </c>
      <c r="C78" s="3">
        <f t="shared" si="3"/>
        <v>1700</v>
      </c>
      <c r="D78" s="4">
        <v>8.5</v>
      </c>
    </row>
    <row r="79" spans="1:4" ht="15.75" x14ac:dyDescent="0.25">
      <c r="A79" s="1">
        <v>11600</v>
      </c>
      <c r="B79" s="2">
        <f t="shared" si="2"/>
        <v>0.14655172413793102</v>
      </c>
      <c r="C79" s="3">
        <f t="shared" si="3"/>
        <v>1700</v>
      </c>
      <c r="D79" s="4">
        <v>8.5</v>
      </c>
    </row>
    <row r="80" spans="1:4" ht="15.75" x14ac:dyDescent="0.25">
      <c r="A80" s="1">
        <v>11700</v>
      </c>
      <c r="B80" s="2">
        <f t="shared" si="2"/>
        <v>0.14529914529914531</v>
      </c>
      <c r="C80" s="3">
        <f t="shared" si="3"/>
        <v>1700</v>
      </c>
      <c r="D80" s="4">
        <v>8.5</v>
      </c>
    </row>
    <row r="81" spans="1:4" ht="15.75" x14ac:dyDescent="0.25">
      <c r="A81" s="1">
        <v>11800</v>
      </c>
      <c r="B81" s="2">
        <f t="shared" si="2"/>
        <v>0.1440677966101695</v>
      </c>
      <c r="C81" s="3">
        <f t="shared" si="3"/>
        <v>1700</v>
      </c>
      <c r="D81" s="4">
        <v>8.5</v>
      </c>
    </row>
    <row r="82" spans="1:4" ht="15.75" x14ac:dyDescent="0.25">
      <c r="A82" s="1">
        <v>11900</v>
      </c>
      <c r="B82" s="2">
        <f t="shared" si="2"/>
        <v>0.14285714285714285</v>
      </c>
      <c r="C82" s="3">
        <f t="shared" si="3"/>
        <v>1700</v>
      </c>
      <c r="D82" s="4">
        <v>8.5</v>
      </c>
    </row>
    <row r="83" spans="1:4" ht="15.75" x14ac:dyDescent="0.25">
      <c r="A83" s="1">
        <v>12000</v>
      </c>
      <c r="B83" s="2">
        <f t="shared" si="2"/>
        <v>0.14166666666666666</v>
      </c>
      <c r="C83" s="3">
        <f t="shared" si="3"/>
        <v>1700</v>
      </c>
      <c r="D83" s="4">
        <v>8.5</v>
      </c>
    </row>
    <row r="84" spans="1:4" ht="15.75" x14ac:dyDescent="0.25">
      <c r="A84" s="1">
        <v>12100</v>
      </c>
      <c r="B84" s="2">
        <f t="shared" si="2"/>
        <v>0.14049586776859505</v>
      </c>
      <c r="C84" s="3">
        <f t="shared" si="3"/>
        <v>1700</v>
      </c>
      <c r="D84" s="4">
        <v>8.5</v>
      </c>
    </row>
    <row r="85" spans="1:4" ht="15.75" x14ac:dyDescent="0.25">
      <c r="A85" s="1">
        <v>12200</v>
      </c>
      <c r="B85" s="2">
        <f t="shared" si="2"/>
        <v>0.13934426229508196</v>
      </c>
      <c r="C85" s="3">
        <f t="shared" si="3"/>
        <v>1700</v>
      </c>
      <c r="D85" s="4">
        <v>8.5</v>
      </c>
    </row>
    <row r="86" spans="1:4" ht="15.75" x14ac:dyDescent="0.25">
      <c r="A86" s="1">
        <v>12300</v>
      </c>
      <c r="B86" s="2">
        <f t="shared" si="2"/>
        <v>0.13821138211382114</v>
      </c>
      <c r="C86" s="3">
        <f t="shared" si="3"/>
        <v>1700</v>
      </c>
      <c r="D86" s="4">
        <v>8.5</v>
      </c>
    </row>
    <row r="87" spans="1:4" ht="15.75" x14ac:dyDescent="0.25">
      <c r="A87" s="1">
        <v>12400</v>
      </c>
      <c r="B87" s="2">
        <f t="shared" si="2"/>
        <v>0.13709677419354838</v>
      </c>
      <c r="C87" s="3">
        <f t="shared" si="3"/>
        <v>1700</v>
      </c>
      <c r="D87" s="4">
        <v>8.5</v>
      </c>
    </row>
    <row r="88" spans="1:4" ht="15.75" x14ac:dyDescent="0.25">
      <c r="A88" s="1">
        <v>12500</v>
      </c>
      <c r="B88" s="2">
        <f t="shared" si="2"/>
        <v>0.13600000000000001</v>
      </c>
      <c r="C88" s="3">
        <f t="shared" si="3"/>
        <v>1700</v>
      </c>
      <c r="D88" s="4">
        <v>8.5</v>
      </c>
    </row>
    <row r="89" spans="1:4" ht="15.75" x14ac:dyDescent="0.25">
      <c r="A89" s="1">
        <v>12600</v>
      </c>
      <c r="B89" s="2">
        <f t="shared" si="2"/>
        <v>0.13492063492063491</v>
      </c>
      <c r="C89" s="3">
        <f t="shared" si="3"/>
        <v>1700</v>
      </c>
      <c r="D89" s="4">
        <v>8.5</v>
      </c>
    </row>
    <row r="90" spans="1:4" ht="15.75" x14ac:dyDescent="0.25">
      <c r="A90" s="1">
        <v>12700</v>
      </c>
      <c r="B90" s="2">
        <f t="shared" si="2"/>
        <v>0.13385826771653545</v>
      </c>
      <c r="C90" s="3">
        <f t="shared" si="3"/>
        <v>1700</v>
      </c>
      <c r="D90" s="4">
        <v>8.5</v>
      </c>
    </row>
    <row r="91" spans="1:4" ht="15.75" x14ac:dyDescent="0.25">
      <c r="A91" s="1">
        <v>12800</v>
      </c>
      <c r="B91" s="2">
        <f t="shared" si="2"/>
        <v>0.1328125</v>
      </c>
      <c r="C91" s="3">
        <f t="shared" si="3"/>
        <v>1700</v>
      </c>
      <c r="D91" s="4">
        <v>8.5</v>
      </c>
    </row>
    <row r="92" spans="1:4" ht="15.75" x14ac:dyDescent="0.25">
      <c r="A92" s="1">
        <v>12900</v>
      </c>
      <c r="B92" s="2">
        <f t="shared" si="2"/>
        <v>0.13178294573643412</v>
      </c>
      <c r="C92" s="3">
        <f t="shared" si="3"/>
        <v>1700</v>
      </c>
      <c r="D92" s="4">
        <v>8.5</v>
      </c>
    </row>
    <row r="93" spans="1:4" ht="15.75" x14ac:dyDescent="0.25">
      <c r="A93" s="1">
        <v>13000</v>
      </c>
      <c r="B93" s="2">
        <f t="shared" si="2"/>
        <v>0.13076923076923078</v>
      </c>
      <c r="C93" s="3">
        <f t="shared" si="3"/>
        <v>1700</v>
      </c>
      <c r="D93" s="4">
        <v>8.5</v>
      </c>
    </row>
    <row r="94" spans="1:4" ht="15.75" x14ac:dyDescent="0.25">
      <c r="A94" s="1">
        <v>13100</v>
      </c>
      <c r="B94" s="2">
        <f t="shared" si="2"/>
        <v>0.12977099236641221</v>
      </c>
      <c r="C94" s="3">
        <f t="shared" si="3"/>
        <v>1700</v>
      </c>
      <c r="D94" s="4">
        <v>8.5</v>
      </c>
    </row>
    <row r="95" spans="1:4" ht="15.75" x14ac:dyDescent="0.25">
      <c r="A95" s="1">
        <v>13200</v>
      </c>
      <c r="B95" s="2">
        <f t="shared" si="2"/>
        <v>0.12878787878787878</v>
      </c>
      <c r="C95" s="3">
        <f t="shared" si="3"/>
        <v>1700</v>
      </c>
      <c r="D95" s="4">
        <v>8.5</v>
      </c>
    </row>
    <row r="96" spans="1:4" ht="15.75" x14ac:dyDescent="0.25">
      <c r="A96" s="1">
        <v>13300</v>
      </c>
      <c r="B96" s="2">
        <f t="shared" si="2"/>
        <v>0.12781954887218044</v>
      </c>
      <c r="C96" s="3">
        <f t="shared" si="3"/>
        <v>1700</v>
      </c>
      <c r="D96" s="4">
        <v>8.5</v>
      </c>
    </row>
    <row r="97" spans="1:4" ht="15.75" x14ac:dyDescent="0.25">
      <c r="A97" s="1">
        <v>13400</v>
      </c>
      <c r="B97" s="2">
        <f t="shared" si="2"/>
        <v>0.12686567164179105</v>
      </c>
      <c r="C97" s="3">
        <f t="shared" si="3"/>
        <v>1700</v>
      </c>
      <c r="D97" s="4">
        <v>8.5</v>
      </c>
    </row>
    <row r="98" spans="1:4" ht="15.75" x14ac:dyDescent="0.25">
      <c r="A98" s="1">
        <v>13500</v>
      </c>
      <c r="B98" s="2">
        <f t="shared" si="2"/>
        <v>0.12592592592592591</v>
      </c>
      <c r="C98" s="3">
        <f t="shared" si="3"/>
        <v>1700</v>
      </c>
      <c r="D98" s="4">
        <v>8.5</v>
      </c>
    </row>
    <row r="99" spans="1:4" ht="15.75" x14ac:dyDescent="0.25">
      <c r="A99" s="1">
        <v>13600</v>
      </c>
      <c r="B99" s="2">
        <f t="shared" si="2"/>
        <v>0.125</v>
      </c>
      <c r="C99" s="3">
        <f t="shared" si="3"/>
        <v>1700</v>
      </c>
      <c r="D99" s="4">
        <v>8.5</v>
      </c>
    </row>
    <row r="100" spans="1:4" ht="15.75" x14ac:dyDescent="0.25">
      <c r="A100" s="1">
        <v>13700</v>
      </c>
      <c r="B100" s="2">
        <f t="shared" si="2"/>
        <v>0.12408759124087591</v>
      </c>
      <c r="C100" s="3">
        <f t="shared" si="3"/>
        <v>1700</v>
      </c>
      <c r="D100" s="4">
        <v>8.5</v>
      </c>
    </row>
    <row r="101" spans="1:4" ht="15.75" x14ac:dyDescent="0.25">
      <c r="A101" s="1">
        <v>13800</v>
      </c>
      <c r="B101" s="2">
        <f t="shared" si="2"/>
        <v>0.12318840579710146</v>
      </c>
      <c r="C101" s="3">
        <f t="shared" si="3"/>
        <v>1700</v>
      </c>
      <c r="D101" s="4">
        <v>8.5</v>
      </c>
    </row>
    <row r="102" spans="1:4" ht="15.75" x14ac:dyDescent="0.25">
      <c r="A102" s="1">
        <v>13900</v>
      </c>
      <c r="B102" s="2">
        <f t="shared" si="2"/>
        <v>0.1223021582733813</v>
      </c>
      <c r="C102" s="3">
        <f t="shared" si="3"/>
        <v>1700</v>
      </c>
      <c r="D102" s="4">
        <v>8.5</v>
      </c>
    </row>
    <row r="103" spans="1:4" ht="15.75" x14ac:dyDescent="0.25">
      <c r="A103" s="1">
        <v>14000</v>
      </c>
      <c r="B103" s="2">
        <f t="shared" si="2"/>
        <v>0.12142857142857143</v>
      </c>
      <c r="C103" s="3">
        <f t="shared" si="3"/>
        <v>1700</v>
      </c>
      <c r="D103" s="4">
        <v>8.5</v>
      </c>
    </row>
    <row r="104" spans="1:4" ht="15.75" x14ac:dyDescent="0.25">
      <c r="A104" s="1">
        <v>14100</v>
      </c>
      <c r="B104" s="2">
        <f t="shared" si="2"/>
        <v>0.12056737588652482</v>
      </c>
      <c r="C104" s="3">
        <f t="shared" si="3"/>
        <v>1700</v>
      </c>
      <c r="D104" s="4">
        <v>8.5</v>
      </c>
    </row>
    <row r="105" spans="1:4" ht="15.75" x14ac:dyDescent="0.25">
      <c r="A105" s="1">
        <v>14200</v>
      </c>
      <c r="B105" s="2">
        <f t="shared" si="2"/>
        <v>0.11971830985915492</v>
      </c>
      <c r="C105" s="3">
        <f t="shared" si="3"/>
        <v>1700</v>
      </c>
      <c r="D105" s="4">
        <v>8.5</v>
      </c>
    </row>
    <row r="106" spans="1:4" ht="15.75" x14ac:dyDescent="0.25">
      <c r="A106" s="1">
        <v>14300</v>
      </c>
      <c r="B106" s="2">
        <f t="shared" si="2"/>
        <v>0.11888111888111888</v>
      </c>
      <c r="C106" s="3">
        <f t="shared" si="3"/>
        <v>1700</v>
      </c>
      <c r="D106" s="4">
        <v>8.5</v>
      </c>
    </row>
    <row r="107" spans="1:4" ht="15.75" x14ac:dyDescent="0.25">
      <c r="A107" s="1">
        <v>14400</v>
      </c>
      <c r="B107" s="2">
        <f t="shared" si="2"/>
        <v>0.11805555555555555</v>
      </c>
      <c r="C107" s="3">
        <f t="shared" si="3"/>
        <v>1700</v>
      </c>
      <c r="D107" s="4">
        <v>8.5</v>
      </c>
    </row>
    <row r="108" spans="1:4" ht="15.75" x14ac:dyDescent="0.25">
      <c r="A108" s="1">
        <v>14500</v>
      </c>
      <c r="B108" s="2">
        <f t="shared" si="2"/>
        <v>0.11724137931034483</v>
      </c>
      <c r="C108" s="3">
        <f t="shared" si="3"/>
        <v>1700</v>
      </c>
      <c r="D108" s="4">
        <v>8.5</v>
      </c>
    </row>
    <row r="109" spans="1:4" ht="15.75" x14ac:dyDescent="0.25">
      <c r="A109" s="1">
        <v>14600</v>
      </c>
      <c r="B109" s="2">
        <f t="shared" si="2"/>
        <v>0.11643835616438356</v>
      </c>
      <c r="C109" s="3">
        <f t="shared" si="3"/>
        <v>1700</v>
      </c>
      <c r="D109" s="4">
        <v>8.5</v>
      </c>
    </row>
    <row r="110" spans="1:4" ht="15.75" x14ac:dyDescent="0.25">
      <c r="A110" s="1">
        <v>14700</v>
      </c>
      <c r="B110" s="2">
        <f t="shared" si="2"/>
        <v>0.11564625850340136</v>
      </c>
      <c r="C110" s="3">
        <f t="shared" si="3"/>
        <v>1700</v>
      </c>
      <c r="D110" s="4">
        <v>8.5</v>
      </c>
    </row>
    <row r="111" spans="1:4" ht="15.75" x14ac:dyDescent="0.25">
      <c r="A111" s="1">
        <v>14800</v>
      </c>
      <c r="B111" s="2">
        <f t="shared" si="2"/>
        <v>0.11486486486486487</v>
      </c>
      <c r="C111" s="3">
        <f t="shared" si="3"/>
        <v>1700</v>
      </c>
      <c r="D111" s="4">
        <v>8.5</v>
      </c>
    </row>
    <row r="112" spans="1:4" ht="15.75" x14ac:dyDescent="0.25">
      <c r="A112" s="1">
        <v>14900</v>
      </c>
      <c r="B112" s="2">
        <f t="shared" si="2"/>
        <v>0.11409395973154363</v>
      </c>
      <c r="C112" s="3">
        <f t="shared" si="3"/>
        <v>1700</v>
      </c>
      <c r="D112" s="4">
        <v>8.5</v>
      </c>
    </row>
    <row r="113" spans="1:4" ht="15.75" x14ac:dyDescent="0.25">
      <c r="A113" s="1">
        <v>15000</v>
      </c>
      <c r="B113" s="2">
        <f t="shared" si="2"/>
        <v>0.11333333333333333</v>
      </c>
      <c r="C113" s="3">
        <f t="shared" si="3"/>
        <v>1700</v>
      </c>
      <c r="D113" s="4">
        <v>8.5</v>
      </c>
    </row>
    <row r="114" spans="1:4" ht="15.75" x14ac:dyDescent="0.25">
      <c r="A114" s="1">
        <v>15100</v>
      </c>
      <c r="B114" s="2">
        <f t="shared" si="2"/>
        <v>0.11258278145695365</v>
      </c>
      <c r="C114" s="3">
        <f t="shared" si="3"/>
        <v>1700</v>
      </c>
      <c r="D114" s="4">
        <v>8.5</v>
      </c>
    </row>
    <row r="115" spans="1:4" ht="15.75" x14ac:dyDescent="0.25">
      <c r="A115" s="1">
        <v>15200</v>
      </c>
      <c r="B115" s="2">
        <f t="shared" si="2"/>
        <v>0.1118421052631579</v>
      </c>
      <c r="C115" s="3">
        <f t="shared" si="3"/>
        <v>1700</v>
      </c>
      <c r="D115" s="4">
        <v>8.5</v>
      </c>
    </row>
    <row r="116" spans="1:4" ht="15.75" x14ac:dyDescent="0.25">
      <c r="A116" s="1">
        <v>15300</v>
      </c>
      <c r="B116" s="2">
        <f t="shared" si="2"/>
        <v>0.1111111111111111</v>
      </c>
      <c r="C116" s="3">
        <f t="shared" si="3"/>
        <v>1700</v>
      </c>
      <c r="D116" s="4">
        <v>8.5</v>
      </c>
    </row>
    <row r="117" spans="1:4" ht="15.75" x14ac:dyDescent="0.25">
      <c r="A117" s="1">
        <v>15400</v>
      </c>
      <c r="B117" s="2">
        <f t="shared" si="2"/>
        <v>0.11038961038961038</v>
      </c>
      <c r="C117" s="3">
        <f t="shared" si="3"/>
        <v>1700</v>
      </c>
      <c r="D117" s="4">
        <v>8.5</v>
      </c>
    </row>
    <row r="118" spans="1:4" ht="15.75" x14ac:dyDescent="0.25">
      <c r="A118" s="1">
        <v>15500</v>
      </c>
      <c r="B118" s="2">
        <f t="shared" si="2"/>
        <v>0.10967741935483871</v>
      </c>
      <c r="C118" s="3">
        <f t="shared" si="3"/>
        <v>1700</v>
      </c>
      <c r="D118" s="4">
        <v>8.5</v>
      </c>
    </row>
    <row r="119" spans="1:4" ht="15.75" x14ac:dyDescent="0.25">
      <c r="A119" s="1">
        <v>15600</v>
      </c>
      <c r="B119" s="2">
        <f t="shared" si="2"/>
        <v>0.10897435897435898</v>
      </c>
      <c r="C119" s="3">
        <f t="shared" si="3"/>
        <v>1700</v>
      </c>
      <c r="D119" s="4">
        <v>8.5</v>
      </c>
    </row>
    <row r="120" spans="1:4" ht="15.75" x14ac:dyDescent="0.25">
      <c r="A120" s="1">
        <v>15700</v>
      </c>
      <c r="B120" s="2">
        <f t="shared" si="2"/>
        <v>0.10828025477707007</v>
      </c>
      <c r="C120" s="3">
        <f t="shared" si="3"/>
        <v>1700</v>
      </c>
      <c r="D120" s="4">
        <v>8.5</v>
      </c>
    </row>
    <row r="121" spans="1:4" ht="15.75" x14ac:dyDescent="0.25">
      <c r="A121" s="1">
        <v>15800</v>
      </c>
      <c r="B121" s="2">
        <f t="shared" si="2"/>
        <v>0.10759493670886076</v>
      </c>
      <c r="C121" s="3">
        <f t="shared" si="3"/>
        <v>1700</v>
      </c>
      <c r="D121" s="4">
        <v>8.5</v>
      </c>
    </row>
    <row r="122" spans="1:4" ht="15.75" x14ac:dyDescent="0.25">
      <c r="A122" s="1">
        <v>15900</v>
      </c>
      <c r="B122" s="2">
        <f t="shared" si="2"/>
        <v>0.1069182389937107</v>
      </c>
      <c r="C122" s="3">
        <f t="shared" si="3"/>
        <v>1700</v>
      </c>
      <c r="D122" s="4">
        <v>8.5</v>
      </c>
    </row>
    <row r="123" spans="1:4" ht="16.5" thickBot="1" x14ac:dyDescent="0.3">
      <c r="A123" s="5">
        <v>16000</v>
      </c>
      <c r="B123" s="6">
        <f t="shared" si="2"/>
        <v>0.10625</v>
      </c>
      <c r="C123" s="7">
        <f t="shared" si="3"/>
        <v>1700</v>
      </c>
      <c r="D123" s="8">
        <v>8.5</v>
      </c>
    </row>
  </sheetData>
  <sheetProtection password="D636"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topLeftCell="A31" workbookViewId="0"/>
  </sheetViews>
  <sheetFormatPr baseColWidth="10" defaultRowHeight="12.75" x14ac:dyDescent="0.2"/>
  <cols>
    <col min="1" max="4" width="15.7109375" customWidth="1"/>
  </cols>
  <sheetData>
    <row r="1" spans="1:4" ht="26.25" thickBot="1" x14ac:dyDescent="0.25">
      <c r="A1" s="13" t="s">
        <v>19</v>
      </c>
      <c r="B1" s="14" t="s">
        <v>20</v>
      </c>
      <c r="C1" s="14" t="s">
        <v>21</v>
      </c>
      <c r="D1" s="15" t="s">
        <v>22</v>
      </c>
    </row>
    <row r="2" spans="1:4" ht="15.75" x14ac:dyDescent="0.25">
      <c r="A2" s="9">
        <v>0</v>
      </c>
      <c r="B2" s="10"/>
      <c r="C2" s="11"/>
      <c r="D2" s="12">
        <v>1.8</v>
      </c>
    </row>
    <row r="3" spans="1:4" ht="15.75" x14ac:dyDescent="0.25">
      <c r="A3" s="9">
        <v>4000</v>
      </c>
      <c r="B3" s="10">
        <v>0.09</v>
      </c>
      <c r="C3" s="11">
        <v>360</v>
      </c>
      <c r="D3" s="12">
        <v>1.8</v>
      </c>
    </row>
    <row r="4" spans="1:4" ht="15.75" x14ac:dyDescent="0.25">
      <c r="A4" s="1">
        <v>4100</v>
      </c>
      <c r="B4" s="2">
        <v>9.0975609756097559E-2</v>
      </c>
      <c r="C4" s="3">
        <v>373</v>
      </c>
      <c r="D4" s="4">
        <v>1.865</v>
      </c>
    </row>
    <row r="5" spans="1:4" ht="15.75" x14ac:dyDescent="0.25">
      <c r="A5" s="1">
        <v>4200</v>
      </c>
      <c r="B5" s="2">
        <v>9.1904761904761906E-2</v>
      </c>
      <c r="C5" s="3">
        <v>386</v>
      </c>
      <c r="D5" s="4">
        <v>1.9300000000000002</v>
      </c>
    </row>
    <row r="6" spans="1:4" ht="15.75" x14ac:dyDescent="0.25">
      <c r="A6" s="1">
        <v>4300</v>
      </c>
      <c r="B6" s="2">
        <v>9.3023255813953487E-2</v>
      </c>
      <c r="C6" s="3">
        <v>400</v>
      </c>
      <c r="D6" s="4">
        <v>2</v>
      </c>
    </row>
    <row r="7" spans="1:4" ht="15.75" x14ac:dyDescent="0.25">
      <c r="A7" s="1">
        <v>4400</v>
      </c>
      <c r="B7" s="2">
        <v>9.4090909090909086E-2</v>
      </c>
      <c r="C7" s="3">
        <v>414</v>
      </c>
      <c r="D7" s="4">
        <v>2.0699999999999998</v>
      </c>
    </row>
    <row r="8" spans="1:4" ht="15.75" x14ac:dyDescent="0.25">
      <c r="A8" s="1">
        <v>4500</v>
      </c>
      <c r="B8" s="2">
        <v>9.5111111111111105E-2</v>
      </c>
      <c r="C8" s="3">
        <v>428</v>
      </c>
      <c r="D8" s="4">
        <v>2.1399999999999997</v>
      </c>
    </row>
    <row r="9" spans="1:4" ht="15.75" x14ac:dyDescent="0.25">
      <c r="A9" s="1">
        <v>4600</v>
      </c>
      <c r="B9" s="2">
        <v>9.6086956521739125E-2</v>
      </c>
      <c r="C9" s="3">
        <v>442</v>
      </c>
      <c r="D9" s="4">
        <v>2.21</v>
      </c>
    </row>
    <row r="10" spans="1:4" ht="15.75" x14ac:dyDescent="0.25">
      <c r="A10" s="1">
        <v>4700</v>
      </c>
      <c r="B10" s="2">
        <v>9.7021276595744679E-2</v>
      </c>
      <c r="C10" s="3">
        <v>456</v>
      </c>
      <c r="D10" s="4">
        <v>2.2800000000000002</v>
      </c>
    </row>
    <row r="11" spans="1:4" ht="15.75" x14ac:dyDescent="0.25">
      <c r="A11" s="1">
        <v>4800</v>
      </c>
      <c r="B11" s="2">
        <v>9.7916666666666666E-2</v>
      </c>
      <c r="C11" s="3">
        <v>470</v>
      </c>
      <c r="D11" s="4">
        <v>2.35</v>
      </c>
    </row>
    <row r="12" spans="1:4" ht="15.75" x14ac:dyDescent="0.25">
      <c r="A12" s="1">
        <v>4900</v>
      </c>
      <c r="B12" s="2">
        <v>9.8979591836734687E-2</v>
      </c>
      <c r="C12" s="3">
        <v>485</v>
      </c>
      <c r="D12" s="4">
        <v>2.4249999999999998</v>
      </c>
    </row>
    <row r="13" spans="1:4" ht="15.75" x14ac:dyDescent="0.25">
      <c r="A13" s="1">
        <v>5000</v>
      </c>
      <c r="B13" s="2">
        <v>0.1</v>
      </c>
      <c r="C13" s="3">
        <v>500</v>
      </c>
      <c r="D13" s="4">
        <v>2.5</v>
      </c>
    </row>
    <row r="14" spans="1:4" ht="15.75" x14ac:dyDescent="0.25">
      <c r="A14" s="1">
        <v>5100</v>
      </c>
      <c r="B14" s="2">
        <v>0.10098039215686275</v>
      </c>
      <c r="C14" s="3">
        <v>515</v>
      </c>
      <c r="D14" s="4">
        <v>2.5750000000000002</v>
      </c>
    </row>
    <row r="15" spans="1:4" ht="15.75" x14ac:dyDescent="0.25">
      <c r="A15" s="1">
        <v>5200</v>
      </c>
      <c r="B15" s="2">
        <v>0.10192307692307692</v>
      </c>
      <c r="C15" s="3">
        <v>530</v>
      </c>
      <c r="D15" s="4">
        <v>2.65</v>
      </c>
    </row>
    <row r="16" spans="1:4" ht="15.75" x14ac:dyDescent="0.25">
      <c r="A16" s="1">
        <v>5300</v>
      </c>
      <c r="B16" s="2">
        <v>0.1030188679245283</v>
      </c>
      <c r="C16" s="3">
        <v>546</v>
      </c>
      <c r="D16" s="4">
        <v>2.73</v>
      </c>
    </row>
    <row r="17" spans="1:4" ht="15.75" x14ac:dyDescent="0.25">
      <c r="A17" s="1">
        <v>5400</v>
      </c>
      <c r="B17" s="2">
        <v>0.10407407407407407</v>
      </c>
      <c r="C17" s="3">
        <v>562</v>
      </c>
      <c r="D17" s="4">
        <v>2.81</v>
      </c>
    </row>
    <row r="18" spans="1:4" ht="15.75" x14ac:dyDescent="0.25">
      <c r="A18" s="1">
        <v>5500</v>
      </c>
      <c r="B18" s="2">
        <v>0.1050909090909091</v>
      </c>
      <c r="C18" s="3">
        <v>578</v>
      </c>
      <c r="D18" s="4">
        <v>2.8899999999999997</v>
      </c>
    </row>
    <row r="19" spans="1:4" ht="15.75" x14ac:dyDescent="0.25">
      <c r="A19" s="1">
        <v>5600</v>
      </c>
      <c r="B19" s="2">
        <v>0.10607142857142857</v>
      </c>
      <c r="C19" s="3">
        <v>594</v>
      </c>
      <c r="D19" s="4">
        <v>2.9699999999999998</v>
      </c>
    </row>
    <row r="20" spans="1:4" ht="15.75" x14ac:dyDescent="0.25">
      <c r="A20" s="1">
        <v>5700</v>
      </c>
      <c r="B20" s="2">
        <v>0.10701754385964912</v>
      </c>
      <c r="C20" s="3">
        <v>610</v>
      </c>
      <c r="D20" s="4">
        <v>3.05</v>
      </c>
    </row>
    <row r="21" spans="1:4" ht="15.75" x14ac:dyDescent="0.25">
      <c r="A21" s="1">
        <v>5800</v>
      </c>
      <c r="B21" s="2">
        <v>0.10793103448275862</v>
      </c>
      <c r="C21" s="3">
        <v>626</v>
      </c>
      <c r="D21" s="4">
        <v>3.13</v>
      </c>
    </row>
    <row r="22" spans="1:4" ht="15.75" x14ac:dyDescent="0.25">
      <c r="A22" s="1">
        <v>5900</v>
      </c>
      <c r="B22" s="2">
        <v>0.10898305084745763</v>
      </c>
      <c r="C22" s="3">
        <v>643</v>
      </c>
      <c r="D22" s="4">
        <v>3.2149999999999999</v>
      </c>
    </row>
    <row r="23" spans="1:4" ht="15.75" x14ac:dyDescent="0.25">
      <c r="A23" s="1">
        <v>6000</v>
      </c>
      <c r="B23" s="2">
        <v>0.11</v>
      </c>
      <c r="C23" s="3">
        <v>660</v>
      </c>
      <c r="D23" s="4">
        <v>3.3</v>
      </c>
    </row>
    <row r="24" spans="1:4" ht="15.75" x14ac:dyDescent="0.25">
      <c r="A24" s="1">
        <v>6100</v>
      </c>
      <c r="B24" s="2">
        <v>0.11098360655737705</v>
      </c>
      <c r="C24" s="3">
        <v>677</v>
      </c>
      <c r="D24" s="4">
        <v>3.3850000000000002</v>
      </c>
    </row>
    <row r="25" spans="1:4" ht="15.75" x14ac:dyDescent="0.25">
      <c r="A25" s="1">
        <v>6200</v>
      </c>
      <c r="B25" s="2">
        <v>0.11193548387096774</v>
      </c>
      <c r="C25" s="3">
        <v>694</v>
      </c>
      <c r="D25" s="4">
        <v>3.47</v>
      </c>
    </row>
    <row r="26" spans="1:4" ht="15.75" x14ac:dyDescent="0.25">
      <c r="A26" s="1">
        <v>6300</v>
      </c>
      <c r="B26" s="2">
        <v>0.11301587301587301</v>
      </c>
      <c r="C26" s="3">
        <v>712</v>
      </c>
      <c r="D26" s="4">
        <v>3.56</v>
      </c>
    </row>
    <row r="27" spans="1:4" ht="15.75" x14ac:dyDescent="0.25">
      <c r="A27" s="1">
        <v>6400</v>
      </c>
      <c r="B27" s="2">
        <v>0.1140625</v>
      </c>
      <c r="C27" s="3">
        <v>730</v>
      </c>
      <c r="D27" s="4">
        <v>3.65</v>
      </c>
    </row>
    <row r="28" spans="1:4" ht="15.75" x14ac:dyDescent="0.25">
      <c r="A28" s="1">
        <v>6500</v>
      </c>
      <c r="B28" s="2">
        <v>0.11507692307692308</v>
      </c>
      <c r="C28" s="3">
        <v>748</v>
      </c>
      <c r="D28" s="4">
        <v>3.7399999999999998</v>
      </c>
    </row>
    <row r="29" spans="1:4" ht="15.75" x14ac:dyDescent="0.25">
      <c r="A29" s="1">
        <v>6600</v>
      </c>
      <c r="B29" s="2">
        <v>0.11606060606060606</v>
      </c>
      <c r="C29" s="3">
        <v>766</v>
      </c>
      <c r="D29" s="4">
        <v>3.8299999999999996</v>
      </c>
    </row>
    <row r="30" spans="1:4" ht="15.75" x14ac:dyDescent="0.25">
      <c r="A30" s="1">
        <v>6700</v>
      </c>
      <c r="B30" s="2">
        <v>0.11701492537313433</v>
      </c>
      <c r="C30" s="3">
        <v>784</v>
      </c>
      <c r="D30" s="4">
        <v>3.9200000000000004</v>
      </c>
    </row>
    <row r="31" spans="1:4" ht="15.75" x14ac:dyDescent="0.25">
      <c r="A31" s="1">
        <v>6800</v>
      </c>
      <c r="B31" s="2">
        <v>0.11794117647058823</v>
      </c>
      <c r="C31" s="3">
        <v>802</v>
      </c>
      <c r="D31" s="4">
        <v>4.01</v>
      </c>
    </row>
    <row r="32" spans="1:4" ht="15.75" x14ac:dyDescent="0.25">
      <c r="A32" s="1">
        <v>6900</v>
      </c>
      <c r="B32" s="2">
        <v>0.11898550724637681</v>
      </c>
      <c r="C32" s="3">
        <v>821</v>
      </c>
      <c r="D32" s="4">
        <v>4.1049999999999995</v>
      </c>
    </row>
    <row r="33" spans="1:4" ht="15.75" x14ac:dyDescent="0.25">
      <c r="A33" s="1">
        <v>7000</v>
      </c>
      <c r="B33" s="2">
        <v>0.12</v>
      </c>
      <c r="C33" s="3">
        <v>840</v>
      </c>
      <c r="D33" s="4">
        <v>4.2</v>
      </c>
    </row>
    <row r="34" spans="1:4" ht="15.75" x14ac:dyDescent="0.25">
      <c r="A34" s="1">
        <v>7100</v>
      </c>
      <c r="B34" s="2">
        <v>0.12098591549295774</v>
      </c>
      <c r="C34" s="3">
        <v>859</v>
      </c>
      <c r="D34" s="4">
        <v>4.2949999999999999</v>
      </c>
    </row>
    <row r="35" spans="1:4" ht="15.75" x14ac:dyDescent="0.25">
      <c r="A35" s="1">
        <v>7200</v>
      </c>
      <c r="B35" s="2">
        <v>0.12194444444444444</v>
      </c>
      <c r="C35" s="3">
        <v>878</v>
      </c>
      <c r="D35" s="4">
        <v>4.3899999999999997</v>
      </c>
    </row>
    <row r="36" spans="1:4" ht="15.75" x14ac:dyDescent="0.25">
      <c r="A36" s="1">
        <v>7300</v>
      </c>
      <c r="B36" s="2">
        <v>0.12301369863013699</v>
      </c>
      <c r="C36" s="3">
        <v>898</v>
      </c>
      <c r="D36" s="4">
        <v>4.49</v>
      </c>
    </row>
    <row r="37" spans="1:4" ht="15.75" x14ac:dyDescent="0.25">
      <c r="A37" s="1">
        <v>7400</v>
      </c>
      <c r="B37" s="2">
        <v>0.12405405405405405</v>
      </c>
      <c r="C37" s="3">
        <v>918</v>
      </c>
      <c r="D37" s="4">
        <v>4.59</v>
      </c>
    </row>
    <row r="38" spans="1:4" ht="15.75" x14ac:dyDescent="0.25">
      <c r="A38" s="1">
        <v>7500</v>
      </c>
      <c r="B38" s="2">
        <v>0.12506666666666666</v>
      </c>
      <c r="C38" s="3">
        <v>938</v>
      </c>
      <c r="D38" s="4">
        <v>4.6899999999999995</v>
      </c>
    </row>
    <row r="39" spans="1:4" ht="15.75" x14ac:dyDescent="0.25">
      <c r="A39" s="1">
        <v>7600</v>
      </c>
      <c r="B39" s="2">
        <v>0.12605263157894736</v>
      </c>
      <c r="C39" s="3">
        <v>958</v>
      </c>
      <c r="D39" s="4">
        <v>4.79</v>
      </c>
    </row>
    <row r="40" spans="1:4" ht="15.75" x14ac:dyDescent="0.25">
      <c r="A40" s="1">
        <v>7700</v>
      </c>
      <c r="B40" s="2">
        <v>0.12701298701298702</v>
      </c>
      <c r="C40" s="3">
        <v>978</v>
      </c>
      <c r="D40" s="4">
        <v>4.8899999999999997</v>
      </c>
    </row>
    <row r="41" spans="1:4" ht="15.75" x14ac:dyDescent="0.25">
      <c r="A41" s="1">
        <v>7800</v>
      </c>
      <c r="B41" s="2">
        <v>0.12794871794871795</v>
      </c>
      <c r="C41" s="3">
        <v>998</v>
      </c>
      <c r="D41" s="4">
        <v>4.99</v>
      </c>
    </row>
    <row r="42" spans="1:4" ht="15.75" x14ac:dyDescent="0.25">
      <c r="A42" s="1">
        <v>7900</v>
      </c>
      <c r="B42" s="2">
        <v>0.1289873417721519</v>
      </c>
      <c r="C42" s="3">
        <v>1019</v>
      </c>
      <c r="D42" s="4">
        <v>5.0950000000000006</v>
      </c>
    </row>
    <row r="43" spans="1:4" ht="15.75" x14ac:dyDescent="0.25">
      <c r="A43" s="1">
        <v>8000</v>
      </c>
      <c r="B43" s="2">
        <v>0.13</v>
      </c>
      <c r="C43" s="3">
        <v>1040</v>
      </c>
      <c r="D43" s="4">
        <v>5.2</v>
      </c>
    </row>
    <row r="44" spans="1:4" ht="15.75" x14ac:dyDescent="0.25">
      <c r="A44" s="1">
        <v>8100</v>
      </c>
      <c r="B44" s="2">
        <v>0.13098765432098766</v>
      </c>
      <c r="C44" s="3">
        <v>1061</v>
      </c>
      <c r="D44" s="4">
        <v>5.3049999999999997</v>
      </c>
    </row>
    <row r="45" spans="1:4" ht="15.75" x14ac:dyDescent="0.25">
      <c r="A45" s="1">
        <v>8200</v>
      </c>
      <c r="B45" s="2">
        <v>0.13195121951219513</v>
      </c>
      <c r="C45" s="3">
        <v>1082</v>
      </c>
      <c r="D45" s="4">
        <v>5.41</v>
      </c>
    </row>
    <row r="46" spans="1:4" ht="15.75" x14ac:dyDescent="0.25">
      <c r="A46" s="1">
        <v>8300</v>
      </c>
      <c r="B46" s="2">
        <v>0.13301204819277107</v>
      </c>
      <c r="C46" s="3">
        <v>1104</v>
      </c>
      <c r="D46" s="4">
        <v>5.5200000000000005</v>
      </c>
    </row>
    <row r="47" spans="1:4" ht="15.75" x14ac:dyDescent="0.25">
      <c r="A47" s="1">
        <v>8400</v>
      </c>
      <c r="B47" s="2">
        <v>0.13404761904761905</v>
      </c>
      <c r="C47" s="3">
        <v>1126</v>
      </c>
      <c r="D47" s="4">
        <v>5.63</v>
      </c>
    </row>
    <row r="48" spans="1:4" ht="15.75" x14ac:dyDescent="0.25">
      <c r="A48" s="1">
        <v>8500</v>
      </c>
      <c r="B48" s="2">
        <v>0.13505882352941176</v>
      </c>
      <c r="C48" s="3">
        <v>1148</v>
      </c>
      <c r="D48" s="4">
        <v>5.74</v>
      </c>
    </row>
    <row r="49" spans="1:4" ht="15.75" x14ac:dyDescent="0.25">
      <c r="A49" s="1">
        <v>8600</v>
      </c>
      <c r="B49" s="2">
        <v>0.13604651162790699</v>
      </c>
      <c r="C49" s="3">
        <v>1170</v>
      </c>
      <c r="D49" s="4">
        <v>5.85</v>
      </c>
    </row>
    <row r="50" spans="1:4" ht="15.75" x14ac:dyDescent="0.25">
      <c r="A50" s="1">
        <v>8700</v>
      </c>
      <c r="B50" s="2">
        <v>0.13701149425287357</v>
      </c>
      <c r="C50" s="3">
        <v>1192</v>
      </c>
      <c r="D50" s="4">
        <v>5.96</v>
      </c>
    </row>
    <row r="51" spans="1:4" ht="15.75" x14ac:dyDescent="0.25">
      <c r="A51" s="1">
        <v>8800</v>
      </c>
      <c r="B51" s="2">
        <v>0.13795454545454544</v>
      </c>
      <c r="C51" s="3">
        <v>1214</v>
      </c>
      <c r="D51" s="4">
        <v>6.07</v>
      </c>
    </row>
    <row r="52" spans="1:4" ht="15.75" x14ac:dyDescent="0.25">
      <c r="A52" s="1">
        <v>8900</v>
      </c>
      <c r="B52" s="2">
        <v>0.13898876404494381</v>
      </c>
      <c r="C52" s="3">
        <v>1237</v>
      </c>
      <c r="D52" s="4">
        <v>6.1850000000000005</v>
      </c>
    </row>
    <row r="53" spans="1:4" ht="15.75" x14ac:dyDescent="0.25">
      <c r="A53" s="1">
        <v>9000</v>
      </c>
      <c r="B53" s="2">
        <v>0.14000000000000001</v>
      </c>
      <c r="C53" s="3">
        <v>1260</v>
      </c>
      <c r="D53" s="4">
        <v>6.3</v>
      </c>
    </row>
    <row r="54" spans="1:4" ht="15.75" x14ac:dyDescent="0.25">
      <c r="A54" s="1">
        <v>9100</v>
      </c>
      <c r="B54" s="2">
        <v>0.14098901098901098</v>
      </c>
      <c r="C54" s="3">
        <v>1283</v>
      </c>
      <c r="D54" s="4">
        <v>6.4150000000000009</v>
      </c>
    </row>
    <row r="55" spans="1:4" ht="15.75" x14ac:dyDescent="0.25">
      <c r="A55" s="1">
        <v>9200</v>
      </c>
      <c r="B55" s="2">
        <v>0.14195652173913043</v>
      </c>
      <c r="C55" s="3">
        <v>1306</v>
      </c>
      <c r="D55" s="4">
        <v>6.5299999999999994</v>
      </c>
    </row>
    <row r="56" spans="1:4" ht="15.75" x14ac:dyDescent="0.25">
      <c r="A56" s="1">
        <v>9300</v>
      </c>
      <c r="B56" s="2">
        <v>0.14301075268817204</v>
      </c>
      <c r="C56" s="3">
        <v>1330</v>
      </c>
      <c r="D56" s="4">
        <v>6.65</v>
      </c>
    </row>
    <row r="57" spans="1:4" ht="15.75" x14ac:dyDescent="0.25">
      <c r="A57" s="1">
        <v>9400</v>
      </c>
      <c r="B57" s="2">
        <v>0.14404255319148937</v>
      </c>
      <c r="C57" s="3">
        <v>1354</v>
      </c>
      <c r="D57" s="4">
        <v>6.7700000000000005</v>
      </c>
    </row>
    <row r="58" spans="1:4" ht="15.75" x14ac:dyDescent="0.25">
      <c r="A58" s="1">
        <v>9500</v>
      </c>
      <c r="B58" s="2">
        <v>0.14505263157894738</v>
      </c>
      <c r="C58" s="3">
        <v>1378</v>
      </c>
      <c r="D58" s="4">
        <v>6.8900000000000006</v>
      </c>
    </row>
    <row r="59" spans="1:4" ht="15.75" x14ac:dyDescent="0.25">
      <c r="A59" s="1">
        <v>9600</v>
      </c>
      <c r="B59" s="2">
        <v>0.14604166666666665</v>
      </c>
      <c r="C59" s="3">
        <v>1402</v>
      </c>
      <c r="D59" s="4">
        <v>7.01</v>
      </c>
    </row>
    <row r="60" spans="1:4" ht="15.75" x14ac:dyDescent="0.25">
      <c r="A60" s="1">
        <v>9700</v>
      </c>
      <c r="B60" s="2">
        <v>0.14701030927835051</v>
      </c>
      <c r="C60" s="3">
        <v>1426</v>
      </c>
      <c r="D60" s="4">
        <v>7.13</v>
      </c>
    </row>
    <row r="61" spans="1:4" ht="15.75" x14ac:dyDescent="0.25">
      <c r="A61" s="1">
        <v>9800</v>
      </c>
      <c r="B61" s="2">
        <v>0.14795918367346939</v>
      </c>
      <c r="C61" s="3">
        <v>1450</v>
      </c>
      <c r="D61" s="4">
        <v>7.25</v>
      </c>
    </row>
    <row r="62" spans="1:4" ht="15.75" x14ac:dyDescent="0.25">
      <c r="A62" s="1">
        <v>9900</v>
      </c>
      <c r="B62" s="2">
        <v>0.14898989898989898</v>
      </c>
      <c r="C62" s="3">
        <v>1475</v>
      </c>
      <c r="D62" s="4">
        <v>7.375</v>
      </c>
    </row>
    <row r="63" spans="1:4" ht="15.75" x14ac:dyDescent="0.25">
      <c r="A63" s="1">
        <v>10000</v>
      </c>
      <c r="B63" s="2">
        <v>0.15</v>
      </c>
      <c r="C63" s="3">
        <v>1500</v>
      </c>
      <c r="D63" s="4">
        <v>7.5</v>
      </c>
    </row>
    <row r="64" spans="1:4" ht="15.75" x14ac:dyDescent="0.25">
      <c r="A64" s="1">
        <v>10100</v>
      </c>
      <c r="B64" s="2">
        <v>0.15099009900990099</v>
      </c>
      <c r="C64" s="3">
        <v>1525</v>
      </c>
      <c r="D64" s="4">
        <v>7.625</v>
      </c>
    </row>
    <row r="65" spans="1:4" ht="15.75" x14ac:dyDescent="0.25">
      <c r="A65" s="1">
        <v>10200</v>
      </c>
      <c r="B65" s="2">
        <v>0.15196078431372548</v>
      </c>
      <c r="C65" s="3">
        <v>1550</v>
      </c>
      <c r="D65" s="4">
        <v>7.75</v>
      </c>
    </row>
    <row r="66" spans="1:4" ht="15.75" x14ac:dyDescent="0.25">
      <c r="A66" s="1">
        <v>10300</v>
      </c>
      <c r="B66" s="2">
        <v>0.15300970873786407</v>
      </c>
      <c r="C66" s="3">
        <v>1576</v>
      </c>
      <c r="D66" s="4">
        <v>7.88</v>
      </c>
    </row>
    <row r="67" spans="1:4" ht="15.75" x14ac:dyDescent="0.25">
      <c r="A67" s="1">
        <v>10400</v>
      </c>
      <c r="B67" s="2">
        <v>0.15403846153846154</v>
      </c>
      <c r="C67" s="3">
        <v>1602</v>
      </c>
      <c r="D67" s="4">
        <v>8.01</v>
      </c>
    </row>
    <row r="68" spans="1:4" ht="15.75" x14ac:dyDescent="0.25">
      <c r="A68" s="1">
        <v>10500</v>
      </c>
      <c r="B68" s="2">
        <v>0.15504761904761905</v>
      </c>
      <c r="C68" s="3">
        <v>1628</v>
      </c>
      <c r="D68" s="4">
        <v>8.14</v>
      </c>
    </row>
    <row r="69" spans="1:4" ht="15.75" x14ac:dyDescent="0.25">
      <c r="A69" s="1">
        <v>10600</v>
      </c>
      <c r="B69" s="2">
        <v>0.15603773584905661</v>
      </c>
      <c r="C69" s="3">
        <v>1654</v>
      </c>
      <c r="D69" s="4">
        <v>8.27</v>
      </c>
    </row>
    <row r="70" spans="1:4" ht="15.75" x14ac:dyDescent="0.25">
      <c r="A70" s="1">
        <v>10700</v>
      </c>
      <c r="B70" s="2">
        <v>0.15700934579439252</v>
      </c>
      <c r="C70" s="3">
        <v>1680</v>
      </c>
      <c r="D70" s="4">
        <v>8.4</v>
      </c>
    </row>
    <row r="71" spans="1:4" ht="15.75" x14ac:dyDescent="0.25">
      <c r="A71" s="1">
        <v>10800</v>
      </c>
      <c r="B71" s="2">
        <f>C71/A71</f>
        <v>0.15740740740740741</v>
      </c>
      <c r="C71" s="3">
        <v>1700</v>
      </c>
      <c r="D71" s="4">
        <v>8.5</v>
      </c>
    </row>
    <row r="72" spans="1:4" ht="15.75" x14ac:dyDescent="0.25">
      <c r="A72" s="1">
        <v>10900</v>
      </c>
      <c r="B72" s="2">
        <f t="shared" ref="B72:B123" si="0">C72/A72</f>
        <v>0.15596330275229359</v>
      </c>
      <c r="C72" s="3">
        <v>1700</v>
      </c>
      <c r="D72" s="4">
        <v>8.5</v>
      </c>
    </row>
    <row r="73" spans="1:4" ht="15.75" x14ac:dyDescent="0.25">
      <c r="A73" s="1">
        <v>11000</v>
      </c>
      <c r="B73" s="2">
        <f t="shared" si="0"/>
        <v>0.15454545454545454</v>
      </c>
      <c r="C73" s="3">
        <v>1700</v>
      </c>
      <c r="D73" s="4">
        <v>8.5</v>
      </c>
    </row>
    <row r="74" spans="1:4" ht="15.75" x14ac:dyDescent="0.25">
      <c r="A74" s="1">
        <v>11100</v>
      </c>
      <c r="B74" s="2">
        <f t="shared" si="0"/>
        <v>0.15315315315315314</v>
      </c>
      <c r="C74" s="3">
        <v>1700</v>
      </c>
      <c r="D74" s="4">
        <v>8.5</v>
      </c>
    </row>
    <row r="75" spans="1:4" ht="15.75" x14ac:dyDescent="0.25">
      <c r="A75" s="1">
        <v>11200</v>
      </c>
      <c r="B75" s="2">
        <f t="shared" si="0"/>
        <v>0.15178571428571427</v>
      </c>
      <c r="C75" s="3">
        <v>1700</v>
      </c>
      <c r="D75" s="4">
        <v>8.5</v>
      </c>
    </row>
    <row r="76" spans="1:4" ht="15.75" x14ac:dyDescent="0.25">
      <c r="A76" s="1">
        <v>11300</v>
      </c>
      <c r="B76" s="2">
        <f t="shared" si="0"/>
        <v>0.15044247787610621</v>
      </c>
      <c r="C76" s="3">
        <v>1700</v>
      </c>
      <c r="D76" s="4">
        <v>8.5</v>
      </c>
    </row>
    <row r="77" spans="1:4" ht="15.75" x14ac:dyDescent="0.25">
      <c r="A77" s="1">
        <v>11400</v>
      </c>
      <c r="B77" s="2">
        <f t="shared" si="0"/>
        <v>0.14912280701754385</v>
      </c>
      <c r="C77" s="3">
        <v>1700</v>
      </c>
      <c r="D77" s="4">
        <v>8.5</v>
      </c>
    </row>
    <row r="78" spans="1:4" ht="15.75" x14ac:dyDescent="0.25">
      <c r="A78" s="1">
        <v>11500</v>
      </c>
      <c r="B78" s="2">
        <f t="shared" si="0"/>
        <v>0.14782608695652175</v>
      </c>
      <c r="C78" s="3">
        <v>1700</v>
      </c>
      <c r="D78" s="4">
        <v>8.5</v>
      </c>
    </row>
    <row r="79" spans="1:4" ht="15.75" x14ac:dyDescent="0.25">
      <c r="A79" s="1">
        <v>11600</v>
      </c>
      <c r="B79" s="2">
        <f t="shared" si="0"/>
        <v>0.14655172413793102</v>
      </c>
      <c r="C79" s="3">
        <v>1700</v>
      </c>
      <c r="D79" s="4">
        <v>8.5</v>
      </c>
    </row>
    <row r="80" spans="1:4" ht="15.75" x14ac:dyDescent="0.25">
      <c r="A80" s="1">
        <v>11700</v>
      </c>
      <c r="B80" s="2">
        <f t="shared" si="0"/>
        <v>0.14529914529914531</v>
      </c>
      <c r="C80" s="3">
        <v>1700</v>
      </c>
      <c r="D80" s="4">
        <v>8.5</v>
      </c>
    </row>
    <row r="81" spans="1:4" ht="15.75" x14ac:dyDescent="0.25">
      <c r="A81" s="1">
        <v>11800</v>
      </c>
      <c r="B81" s="2">
        <f t="shared" si="0"/>
        <v>0.1440677966101695</v>
      </c>
      <c r="C81" s="3">
        <v>1700</v>
      </c>
      <c r="D81" s="4">
        <v>8.5</v>
      </c>
    </row>
    <row r="82" spans="1:4" ht="15.75" x14ac:dyDescent="0.25">
      <c r="A82" s="1">
        <v>11900</v>
      </c>
      <c r="B82" s="2">
        <f t="shared" si="0"/>
        <v>0.14285714285714285</v>
      </c>
      <c r="C82" s="3">
        <v>1700</v>
      </c>
      <c r="D82" s="4">
        <v>8.5</v>
      </c>
    </row>
    <row r="83" spans="1:4" ht="15.75" x14ac:dyDescent="0.25">
      <c r="A83" s="1">
        <v>12000</v>
      </c>
      <c r="B83" s="2">
        <f t="shared" si="0"/>
        <v>0.14166666666666666</v>
      </c>
      <c r="C83" s="3">
        <v>1700</v>
      </c>
      <c r="D83" s="4">
        <v>8.5</v>
      </c>
    </row>
    <row r="84" spans="1:4" ht="15.75" x14ac:dyDescent="0.25">
      <c r="A84" s="1">
        <v>12100</v>
      </c>
      <c r="B84" s="2">
        <f t="shared" si="0"/>
        <v>0.14049586776859505</v>
      </c>
      <c r="C84" s="3">
        <v>1700</v>
      </c>
      <c r="D84" s="4">
        <v>8.5</v>
      </c>
    </row>
    <row r="85" spans="1:4" ht="15.75" x14ac:dyDescent="0.25">
      <c r="A85" s="1">
        <v>12200</v>
      </c>
      <c r="B85" s="2">
        <f t="shared" si="0"/>
        <v>0.13934426229508196</v>
      </c>
      <c r="C85" s="3">
        <v>1700</v>
      </c>
      <c r="D85" s="4">
        <v>8.5</v>
      </c>
    </row>
    <row r="86" spans="1:4" ht="15.75" x14ac:dyDescent="0.25">
      <c r="A86" s="1">
        <v>12300</v>
      </c>
      <c r="B86" s="2">
        <f t="shared" si="0"/>
        <v>0.13821138211382114</v>
      </c>
      <c r="C86" s="3">
        <v>1700</v>
      </c>
      <c r="D86" s="4">
        <v>8.5</v>
      </c>
    </row>
    <row r="87" spans="1:4" ht="15.75" x14ac:dyDescent="0.25">
      <c r="A87" s="1">
        <v>12400</v>
      </c>
      <c r="B87" s="2">
        <f t="shared" si="0"/>
        <v>0.13709677419354838</v>
      </c>
      <c r="C87" s="3">
        <v>1700</v>
      </c>
      <c r="D87" s="4">
        <v>8.5</v>
      </c>
    </row>
    <row r="88" spans="1:4" ht="15.75" x14ac:dyDescent="0.25">
      <c r="A88" s="1">
        <v>12500</v>
      </c>
      <c r="B88" s="2">
        <f t="shared" si="0"/>
        <v>0.13600000000000001</v>
      </c>
      <c r="C88" s="3">
        <v>1700</v>
      </c>
      <c r="D88" s="4">
        <v>8.5</v>
      </c>
    </row>
    <row r="89" spans="1:4" ht="15.75" x14ac:dyDescent="0.25">
      <c r="A89" s="1">
        <v>12600</v>
      </c>
      <c r="B89" s="2">
        <f t="shared" si="0"/>
        <v>0.13492063492063491</v>
      </c>
      <c r="C89" s="3">
        <v>1700</v>
      </c>
      <c r="D89" s="4">
        <v>8.5</v>
      </c>
    </row>
    <row r="90" spans="1:4" ht="15.75" x14ac:dyDescent="0.25">
      <c r="A90" s="1">
        <v>12700</v>
      </c>
      <c r="B90" s="2">
        <f t="shared" si="0"/>
        <v>0.13385826771653545</v>
      </c>
      <c r="C90" s="3">
        <v>1700</v>
      </c>
      <c r="D90" s="4">
        <v>8.5</v>
      </c>
    </row>
    <row r="91" spans="1:4" ht="15.75" x14ac:dyDescent="0.25">
      <c r="A91" s="1">
        <v>12800</v>
      </c>
      <c r="B91" s="2">
        <f t="shared" si="0"/>
        <v>0.1328125</v>
      </c>
      <c r="C91" s="3">
        <v>1700</v>
      </c>
      <c r="D91" s="4">
        <v>8.5</v>
      </c>
    </row>
    <row r="92" spans="1:4" ht="15.75" x14ac:dyDescent="0.25">
      <c r="A92" s="1">
        <v>12900</v>
      </c>
      <c r="B92" s="2">
        <f t="shared" si="0"/>
        <v>0.13178294573643412</v>
      </c>
      <c r="C92" s="3">
        <v>1700</v>
      </c>
      <c r="D92" s="4">
        <v>8.5</v>
      </c>
    </row>
    <row r="93" spans="1:4" ht="15.75" x14ac:dyDescent="0.25">
      <c r="A93" s="1">
        <v>13000</v>
      </c>
      <c r="B93" s="2">
        <f t="shared" si="0"/>
        <v>0.13076923076923078</v>
      </c>
      <c r="C93" s="3">
        <v>1700</v>
      </c>
      <c r="D93" s="4">
        <v>8.5</v>
      </c>
    </row>
    <row r="94" spans="1:4" ht="15.75" x14ac:dyDescent="0.25">
      <c r="A94" s="1">
        <v>13100</v>
      </c>
      <c r="B94" s="2">
        <f t="shared" si="0"/>
        <v>0.12977099236641221</v>
      </c>
      <c r="C94" s="3">
        <v>1700</v>
      </c>
      <c r="D94" s="4">
        <v>8.5</v>
      </c>
    </row>
    <row r="95" spans="1:4" ht="15.75" x14ac:dyDescent="0.25">
      <c r="A95" s="1">
        <v>13200</v>
      </c>
      <c r="B95" s="2">
        <f t="shared" si="0"/>
        <v>0.12878787878787878</v>
      </c>
      <c r="C95" s="3">
        <v>1700</v>
      </c>
      <c r="D95" s="4">
        <v>8.5</v>
      </c>
    </row>
    <row r="96" spans="1:4" ht="15.75" x14ac:dyDescent="0.25">
      <c r="A96" s="1">
        <v>13300</v>
      </c>
      <c r="B96" s="2">
        <f t="shared" si="0"/>
        <v>0.12781954887218044</v>
      </c>
      <c r="C96" s="3">
        <v>1700</v>
      </c>
      <c r="D96" s="4">
        <v>8.5</v>
      </c>
    </row>
    <row r="97" spans="1:4" ht="15.75" x14ac:dyDescent="0.25">
      <c r="A97" s="1">
        <v>13400</v>
      </c>
      <c r="B97" s="2">
        <f t="shared" si="0"/>
        <v>0.12686567164179105</v>
      </c>
      <c r="C97" s="3">
        <v>1700</v>
      </c>
      <c r="D97" s="4">
        <v>8.5</v>
      </c>
    </row>
    <row r="98" spans="1:4" ht="15.75" x14ac:dyDescent="0.25">
      <c r="A98" s="1">
        <v>13500</v>
      </c>
      <c r="B98" s="2">
        <f t="shared" si="0"/>
        <v>0.12592592592592591</v>
      </c>
      <c r="C98" s="3">
        <v>1700</v>
      </c>
      <c r="D98" s="4">
        <v>8.5</v>
      </c>
    </row>
    <row r="99" spans="1:4" ht="15.75" x14ac:dyDescent="0.25">
      <c r="A99" s="1">
        <v>13600</v>
      </c>
      <c r="B99" s="2">
        <f t="shared" si="0"/>
        <v>0.125</v>
      </c>
      <c r="C99" s="3">
        <v>1700</v>
      </c>
      <c r="D99" s="4">
        <v>8.5</v>
      </c>
    </row>
    <row r="100" spans="1:4" ht="15.75" x14ac:dyDescent="0.25">
      <c r="A100" s="1">
        <v>13700</v>
      </c>
      <c r="B100" s="2">
        <f t="shared" si="0"/>
        <v>0.12408759124087591</v>
      </c>
      <c r="C100" s="3">
        <v>1700</v>
      </c>
      <c r="D100" s="4">
        <v>8.5</v>
      </c>
    </row>
    <row r="101" spans="1:4" ht="15.75" x14ac:dyDescent="0.25">
      <c r="A101" s="1">
        <v>13800</v>
      </c>
      <c r="B101" s="2">
        <f t="shared" si="0"/>
        <v>0.12318840579710146</v>
      </c>
      <c r="C101" s="3">
        <v>1700</v>
      </c>
      <c r="D101" s="4">
        <v>8.5</v>
      </c>
    </row>
    <row r="102" spans="1:4" ht="15.75" x14ac:dyDescent="0.25">
      <c r="A102" s="1">
        <v>13900</v>
      </c>
      <c r="B102" s="2">
        <f t="shared" si="0"/>
        <v>0.1223021582733813</v>
      </c>
      <c r="C102" s="3">
        <v>1700</v>
      </c>
      <c r="D102" s="4">
        <v>8.5</v>
      </c>
    </row>
    <row r="103" spans="1:4" ht="15.75" x14ac:dyDescent="0.25">
      <c r="A103" s="1">
        <v>14000</v>
      </c>
      <c r="B103" s="2">
        <f t="shared" si="0"/>
        <v>0.12142857142857143</v>
      </c>
      <c r="C103" s="3">
        <v>1700</v>
      </c>
      <c r="D103" s="4">
        <v>8.5</v>
      </c>
    </row>
    <row r="104" spans="1:4" ht="15.75" x14ac:dyDescent="0.25">
      <c r="A104" s="1">
        <v>14100</v>
      </c>
      <c r="B104" s="2">
        <f t="shared" si="0"/>
        <v>0.12056737588652482</v>
      </c>
      <c r="C104" s="3">
        <v>1700</v>
      </c>
      <c r="D104" s="4">
        <v>8.5</v>
      </c>
    </row>
    <row r="105" spans="1:4" ht="15.75" x14ac:dyDescent="0.25">
      <c r="A105" s="1">
        <v>14200</v>
      </c>
      <c r="B105" s="2">
        <f t="shared" si="0"/>
        <v>0.11971830985915492</v>
      </c>
      <c r="C105" s="3">
        <v>1700</v>
      </c>
      <c r="D105" s="4">
        <v>8.5</v>
      </c>
    </row>
    <row r="106" spans="1:4" ht="15.75" x14ac:dyDescent="0.25">
      <c r="A106" s="1">
        <v>14300</v>
      </c>
      <c r="B106" s="2">
        <f t="shared" si="0"/>
        <v>0.11888111888111888</v>
      </c>
      <c r="C106" s="3">
        <v>1700</v>
      </c>
      <c r="D106" s="4">
        <v>8.5</v>
      </c>
    </row>
    <row r="107" spans="1:4" ht="15.75" x14ac:dyDescent="0.25">
      <c r="A107" s="1">
        <v>14400</v>
      </c>
      <c r="B107" s="2">
        <f t="shared" si="0"/>
        <v>0.11805555555555555</v>
      </c>
      <c r="C107" s="3">
        <v>1700</v>
      </c>
      <c r="D107" s="4">
        <v>8.5</v>
      </c>
    </row>
    <row r="108" spans="1:4" ht="15.75" x14ac:dyDescent="0.25">
      <c r="A108" s="1">
        <v>14500</v>
      </c>
      <c r="B108" s="2">
        <f t="shared" si="0"/>
        <v>0.11724137931034483</v>
      </c>
      <c r="C108" s="3">
        <v>1700</v>
      </c>
      <c r="D108" s="4">
        <v>8.5</v>
      </c>
    </row>
    <row r="109" spans="1:4" ht="15.75" x14ac:dyDescent="0.25">
      <c r="A109" s="1">
        <v>14600</v>
      </c>
      <c r="B109" s="2">
        <f t="shared" si="0"/>
        <v>0.11643835616438356</v>
      </c>
      <c r="C109" s="3">
        <v>1700</v>
      </c>
      <c r="D109" s="4">
        <v>8.5</v>
      </c>
    </row>
    <row r="110" spans="1:4" ht="15.75" x14ac:dyDescent="0.25">
      <c r="A110" s="1">
        <v>14700</v>
      </c>
      <c r="B110" s="2">
        <f t="shared" si="0"/>
        <v>0.11564625850340136</v>
      </c>
      <c r="C110" s="3">
        <v>1700</v>
      </c>
      <c r="D110" s="4">
        <v>8.5</v>
      </c>
    </row>
    <row r="111" spans="1:4" ht="15.75" x14ac:dyDescent="0.25">
      <c r="A111" s="1">
        <v>14800</v>
      </c>
      <c r="B111" s="2">
        <f t="shared" si="0"/>
        <v>0.11486486486486487</v>
      </c>
      <c r="C111" s="3">
        <v>1700</v>
      </c>
      <c r="D111" s="4">
        <v>8.5</v>
      </c>
    </row>
    <row r="112" spans="1:4" ht="15.75" x14ac:dyDescent="0.25">
      <c r="A112" s="1">
        <v>14900</v>
      </c>
      <c r="B112" s="2">
        <f t="shared" si="0"/>
        <v>0.11409395973154363</v>
      </c>
      <c r="C112" s="3">
        <v>1700</v>
      </c>
      <c r="D112" s="4">
        <v>8.5</v>
      </c>
    </row>
    <row r="113" spans="1:4" ht="15.75" x14ac:dyDescent="0.25">
      <c r="A113" s="1">
        <v>15000</v>
      </c>
      <c r="B113" s="2">
        <f t="shared" si="0"/>
        <v>0.11333333333333333</v>
      </c>
      <c r="C113" s="3">
        <v>1700</v>
      </c>
      <c r="D113" s="4">
        <v>8.5</v>
      </c>
    </row>
    <row r="114" spans="1:4" ht="15.75" x14ac:dyDescent="0.25">
      <c r="A114" s="1">
        <v>15100</v>
      </c>
      <c r="B114" s="2">
        <f t="shared" si="0"/>
        <v>0.11258278145695365</v>
      </c>
      <c r="C114" s="3">
        <v>1700</v>
      </c>
      <c r="D114" s="4">
        <v>8.5</v>
      </c>
    </row>
    <row r="115" spans="1:4" ht="15.75" x14ac:dyDescent="0.25">
      <c r="A115" s="1">
        <v>15200</v>
      </c>
      <c r="B115" s="2">
        <f t="shared" si="0"/>
        <v>0.1118421052631579</v>
      </c>
      <c r="C115" s="3">
        <v>1700</v>
      </c>
      <c r="D115" s="4">
        <v>8.5</v>
      </c>
    </row>
    <row r="116" spans="1:4" ht="15.75" x14ac:dyDescent="0.25">
      <c r="A116" s="1">
        <v>15300</v>
      </c>
      <c r="B116" s="2">
        <f t="shared" si="0"/>
        <v>0.1111111111111111</v>
      </c>
      <c r="C116" s="3">
        <v>1700</v>
      </c>
      <c r="D116" s="4">
        <v>8.5</v>
      </c>
    </row>
    <row r="117" spans="1:4" ht="15.75" x14ac:dyDescent="0.25">
      <c r="A117" s="1">
        <v>15400</v>
      </c>
      <c r="B117" s="2">
        <f t="shared" si="0"/>
        <v>0.11038961038961038</v>
      </c>
      <c r="C117" s="3">
        <v>1700</v>
      </c>
      <c r="D117" s="4">
        <v>8.5</v>
      </c>
    </row>
    <row r="118" spans="1:4" ht="15.75" x14ac:dyDescent="0.25">
      <c r="A118" s="1">
        <v>15500</v>
      </c>
      <c r="B118" s="2">
        <f t="shared" si="0"/>
        <v>0.10967741935483871</v>
      </c>
      <c r="C118" s="3">
        <v>1700</v>
      </c>
      <c r="D118" s="4">
        <v>8.5</v>
      </c>
    </row>
    <row r="119" spans="1:4" ht="15.75" x14ac:dyDescent="0.25">
      <c r="A119" s="1">
        <v>15600</v>
      </c>
      <c r="B119" s="2">
        <f t="shared" si="0"/>
        <v>0.10897435897435898</v>
      </c>
      <c r="C119" s="3">
        <v>1700</v>
      </c>
      <c r="D119" s="4">
        <v>8.5</v>
      </c>
    </row>
    <row r="120" spans="1:4" ht="15.75" x14ac:dyDescent="0.25">
      <c r="A120" s="1">
        <v>15700</v>
      </c>
      <c r="B120" s="2">
        <f t="shared" si="0"/>
        <v>0.10828025477707007</v>
      </c>
      <c r="C120" s="3">
        <v>1700</v>
      </c>
      <c r="D120" s="4">
        <v>8.5</v>
      </c>
    </row>
    <row r="121" spans="1:4" ht="15.75" x14ac:dyDescent="0.25">
      <c r="A121" s="1">
        <v>15800</v>
      </c>
      <c r="B121" s="2">
        <f t="shared" si="0"/>
        <v>0.10759493670886076</v>
      </c>
      <c r="C121" s="3">
        <v>1700</v>
      </c>
      <c r="D121" s="4">
        <v>8.5</v>
      </c>
    </row>
    <row r="122" spans="1:4" ht="15.75" x14ac:dyDescent="0.25">
      <c r="A122" s="1">
        <v>15900</v>
      </c>
      <c r="B122" s="2">
        <f t="shared" si="0"/>
        <v>0.1069182389937107</v>
      </c>
      <c r="C122" s="3">
        <v>1700</v>
      </c>
      <c r="D122" s="4">
        <v>8.5</v>
      </c>
    </row>
    <row r="123" spans="1:4" ht="16.5" thickBot="1" x14ac:dyDescent="0.3">
      <c r="A123" s="5">
        <v>16000</v>
      </c>
      <c r="B123" s="6">
        <f t="shared" si="0"/>
        <v>0.10625</v>
      </c>
      <c r="C123" s="7">
        <v>1700</v>
      </c>
      <c r="D123" s="8">
        <v>8.5</v>
      </c>
    </row>
  </sheetData>
  <sheetProtection password="D636" sheet="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3"/>
  <sheetViews>
    <sheetView workbookViewId="0">
      <selection activeCell="L41" sqref="L41"/>
    </sheetView>
  </sheetViews>
  <sheetFormatPr baseColWidth="10" defaultRowHeight="12.75" x14ac:dyDescent="0.2"/>
  <cols>
    <col min="1" max="4" width="15.7109375" customWidth="1"/>
  </cols>
  <sheetData>
    <row r="1" spans="1:4" ht="26.25" thickBot="1" x14ac:dyDescent="0.25">
      <c r="A1" s="13" t="s">
        <v>19</v>
      </c>
      <c r="B1" s="14" t="s">
        <v>20</v>
      </c>
      <c r="C1" s="14" t="s">
        <v>21</v>
      </c>
      <c r="D1" s="15" t="s">
        <v>22</v>
      </c>
    </row>
    <row r="2" spans="1:4" ht="15.75" x14ac:dyDescent="0.25">
      <c r="A2" s="9">
        <v>0</v>
      </c>
      <c r="B2" s="10"/>
      <c r="C2" s="11"/>
      <c r="D2" s="12">
        <v>1.8</v>
      </c>
    </row>
    <row r="3" spans="1:4" ht="15.75" x14ac:dyDescent="0.25">
      <c r="A3" s="9">
        <v>4000</v>
      </c>
      <c r="B3" s="10">
        <v>0.09</v>
      </c>
      <c r="C3" s="11">
        <v>360</v>
      </c>
      <c r="D3" s="12">
        <v>1.8</v>
      </c>
    </row>
    <row r="4" spans="1:4" ht="15.75" x14ac:dyDescent="0.25">
      <c r="A4" s="1">
        <v>4100</v>
      </c>
      <c r="B4" s="2">
        <v>9.0975609756097559E-2</v>
      </c>
      <c r="C4" s="3">
        <v>373</v>
      </c>
      <c r="D4" s="4">
        <v>1.865</v>
      </c>
    </row>
    <row r="5" spans="1:4" ht="15.75" x14ac:dyDescent="0.25">
      <c r="A5" s="1">
        <v>4200</v>
      </c>
      <c r="B5" s="2">
        <v>9.1904761904761906E-2</v>
      </c>
      <c r="C5" s="3">
        <v>386</v>
      </c>
      <c r="D5" s="4">
        <v>1.9300000000000002</v>
      </c>
    </row>
    <row r="6" spans="1:4" ht="15.75" x14ac:dyDescent="0.25">
      <c r="A6" s="1">
        <v>4300</v>
      </c>
      <c r="B6" s="2">
        <v>9.3023255813953487E-2</v>
      </c>
      <c r="C6" s="3">
        <v>400</v>
      </c>
      <c r="D6" s="4">
        <v>2</v>
      </c>
    </row>
    <row r="7" spans="1:4" ht="15.75" x14ac:dyDescent="0.25">
      <c r="A7" s="1">
        <v>4400</v>
      </c>
      <c r="B7" s="2">
        <v>9.4090909090909086E-2</v>
      </c>
      <c r="C7" s="3">
        <v>414</v>
      </c>
      <c r="D7" s="4">
        <v>2.0699999999999998</v>
      </c>
    </row>
    <row r="8" spans="1:4" ht="15.75" x14ac:dyDescent="0.25">
      <c r="A8" s="1">
        <v>4500</v>
      </c>
      <c r="B8" s="2">
        <v>9.5111111111111105E-2</v>
      </c>
      <c r="C8" s="3">
        <v>428</v>
      </c>
      <c r="D8" s="4">
        <v>2.1399999999999997</v>
      </c>
    </row>
    <row r="9" spans="1:4" ht="15.75" x14ac:dyDescent="0.25">
      <c r="A9" s="1">
        <v>4600</v>
      </c>
      <c r="B9" s="2">
        <v>9.6086956521739125E-2</v>
      </c>
      <c r="C9" s="3">
        <v>442</v>
      </c>
      <c r="D9" s="4">
        <v>2.21</v>
      </c>
    </row>
    <row r="10" spans="1:4" ht="15.75" x14ac:dyDescent="0.25">
      <c r="A10" s="1">
        <v>4700</v>
      </c>
      <c r="B10" s="2">
        <v>9.7021276595744679E-2</v>
      </c>
      <c r="C10" s="3">
        <v>456</v>
      </c>
      <c r="D10" s="4">
        <v>2.2800000000000002</v>
      </c>
    </row>
    <row r="11" spans="1:4" ht="15.75" x14ac:dyDescent="0.25">
      <c r="A11" s="1">
        <v>4800</v>
      </c>
      <c r="B11" s="2">
        <v>9.7916666666666666E-2</v>
      </c>
      <c r="C11" s="3">
        <v>470</v>
      </c>
      <c r="D11" s="4">
        <v>2.35</v>
      </c>
    </row>
    <row r="12" spans="1:4" ht="15.75" x14ac:dyDescent="0.25">
      <c r="A12" s="1">
        <v>4900</v>
      </c>
      <c r="B12" s="2">
        <v>9.8979591836734687E-2</v>
      </c>
      <c r="C12" s="3">
        <v>485</v>
      </c>
      <c r="D12" s="4">
        <v>2.4249999999999998</v>
      </c>
    </row>
    <row r="13" spans="1:4" ht="15.75" x14ac:dyDescent="0.25">
      <c r="A13" s="1">
        <v>5000</v>
      </c>
      <c r="B13" s="2">
        <v>0.1</v>
      </c>
      <c r="C13" s="3">
        <v>500</v>
      </c>
      <c r="D13" s="4">
        <v>2.5</v>
      </c>
    </row>
    <row r="14" spans="1:4" ht="15.75" x14ac:dyDescent="0.25">
      <c r="A14" s="1">
        <v>5100</v>
      </c>
      <c r="B14" s="2">
        <v>0.10098039215686275</v>
      </c>
      <c r="C14" s="3">
        <v>515</v>
      </c>
      <c r="D14" s="4">
        <v>2.5750000000000002</v>
      </c>
    </row>
    <row r="15" spans="1:4" ht="15.75" x14ac:dyDescent="0.25">
      <c r="A15" s="1">
        <v>5200</v>
      </c>
      <c r="B15" s="2">
        <v>0.10192307692307692</v>
      </c>
      <c r="C15" s="3">
        <v>530</v>
      </c>
      <c r="D15" s="4">
        <v>2.65</v>
      </c>
    </row>
    <row r="16" spans="1:4" ht="15.75" x14ac:dyDescent="0.25">
      <c r="A16" s="1">
        <v>5300</v>
      </c>
      <c r="B16" s="2">
        <v>0.1030188679245283</v>
      </c>
      <c r="C16" s="3">
        <v>546</v>
      </c>
      <c r="D16" s="4">
        <v>2.73</v>
      </c>
    </row>
    <row r="17" spans="1:4" ht="15.75" x14ac:dyDescent="0.25">
      <c r="A17" s="1">
        <v>5400</v>
      </c>
      <c r="B17" s="2">
        <v>0.10407407407407407</v>
      </c>
      <c r="C17" s="3">
        <v>562</v>
      </c>
      <c r="D17" s="4">
        <v>2.81</v>
      </c>
    </row>
    <row r="18" spans="1:4" ht="15.75" x14ac:dyDescent="0.25">
      <c r="A18" s="1">
        <v>5500</v>
      </c>
      <c r="B18" s="2">
        <v>0.1050909090909091</v>
      </c>
      <c r="C18" s="3">
        <v>578</v>
      </c>
      <c r="D18" s="4">
        <v>2.8899999999999997</v>
      </c>
    </row>
    <row r="19" spans="1:4" ht="15.75" x14ac:dyDescent="0.25">
      <c r="A19" s="1">
        <v>5600</v>
      </c>
      <c r="B19" s="2">
        <v>0.10607142857142857</v>
      </c>
      <c r="C19" s="3">
        <v>594</v>
      </c>
      <c r="D19" s="4">
        <v>2.9699999999999998</v>
      </c>
    </row>
    <row r="20" spans="1:4" ht="15.75" x14ac:dyDescent="0.25">
      <c r="A20" s="1">
        <v>5700</v>
      </c>
      <c r="B20" s="2">
        <v>0.10701754385964912</v>
      </c>
      <c r="C20" s="3">
        <v>610</v>
      </c>
      <c r="D20" s="4">
        <v>3.05</v>
      </c>
    </row>
    <row r="21" spans="1:4" ht="15.75" x14ac:dyDescent="0.25">
      <c r="A21" s="1">
        <v>5800</v>
      </c>
      <c r="B21" s="2">
        <v>0.10793103448275862</v>
      </c>
      <c r="C21" s="3">
        <v>626</v>
      </c>
      <c r="D21" s="4">
        <v>3.13</v>
      </c>
    </row>
    <row r="22" spans="1:4" ht="15.75" x14ac:dyDescent="0.25">
      <c r="A22" s="1">
        <v>5900</v>
      </c>
      <c r="B22" s="2">
        <v>0.10898305084745763</v>
      </c>
      <c r="C22" s="3">
        <v>643</v>
      </c>
      <c r="D22" s="4">
        <v>3.2149999999999999</v>
      </c>
    </row>
    <row r="23" spans="1:4" ht="15.75" x14ac:dyDescent="0.25">
      <c r="A23" s="1">
        <v>6000</v>
      </c>
      <c r="B23" s="2">
        <v>0.11</v>
      </c>
      <c r="C23" s="3">
        <v>660</v>
      </c>
      <c r="D23" s="4">
        <v>3.3</v>
      </c>
    </row>
    <row r="24" spans="1:4" ht="15.75" x14ac:dyDescent="0.25">
      <c r="A24" s="1">
        <v>6100</v>
      </c>
      <c r="B24" s="2">
        <v>0.11098360655737705</v>
      </c>
      <c r="C24" s="3">
        <v>677</v>
      </c>
      <c r="D24" s="4">
        <v>3.3850000000000002</v>
      </c>
    </row>
    <row r="25" spans="1:4" ht="15.75" x14ac:dyDescent="0.25">
      <c r="A25" s="1">
        <v>6200</v>
      </c>
      <c r="B25" s="2">
        <v>0.11193548387096774</v>
      </c>
      <c r="C25" s="3">
        <v>694</v>
      </c>
      <c r="D25" s="4">
        <v>3.47</v>
      </c>
    </row>
    <row r="26" spans="1:4" ht="15.75" x14ac:dyDescent="0.25">
      <c r="A26" s="1">
        <v>6300</v>
      </c>
      <c r="B26" s="2">
        <v>0.11301587301587301</v>
      </c>
      <c r="C26" s="3">
        <v>712</v>
      </c>
      <c r="D26" s="4">
        <v>3.56</v>
      </c>
    </row>
    <row r="27" spans="1:4" ht="15.75" x14ac:dyDescent="0.25">
      <c r="A27" s="1">
        <v>6400</v>
      </c>
      <c r="B27" s="2">
        <v>0.1140625</v>
      </c>
      <c r="C27" s="3">
        <v>730</v>
      </c>
      <c r="D27" s="4">
        <v>3.65</v>
      </c>
    </row>
    <row r="28" spans="1:4" ht="15.75" x14ac:dyDescent="0.25">
      <c r="A28" s="1">
        <v>6500</v>
      </c>
      <c r="B28" s="2">
        <v>0.11507692307692308</v>
      </c>
      <c r="C28" s="3">
        <v>748</v>
      </c>
      <c r="D28" s="4">
        <v>3.7399999999999998</v>
      </c>
    </row>
    <row r="29" spans="1:4" ht="15.75" x14ac:dyDescent="0.25">
      <c r="A29" s="1">
        <v>6600</v>
      </c>
      <c r="B29" s="2">
        <v>0.11606060606060606</v>
      </c>
      <c r="C29" s="3">
        <v>766</v>
      </c>
      <c r="D29" s="4">
        <v>3.8299999999999996</v>
      </c>
    </row>
    <row r="30" spans="1:4" ht="15.75" x14ac:dyDescent="0.25">
      <c r="A30" s="1">
        <v>6700</v>
      </c>
      <c r="B30" s="2">
        <v>0.11701492537313433</v>
      </c>
      <c r="C30" s="3">
        <v>784</v>
      </c>
      <c r="D30" s="4">
        <v>3.9200000000000004</v>
      </c>
    </row>
    <row r="31" spans="1:4" ht="15.75" x14ac:dyDescent="0.25">
      <c r="A31" s="1">
        <v>6800</v>
      </c>
      <c r="B31" s="2">
        <v>0.11794117647058823</v>
      </c>
      <c r="C31" s="3">
        <v>802</v>
      </c>
      <c r="D31" s="4">
        <v>4.01</v>
      </c>
    </row>
    <row r="32" spans="1:4" ht="15.75" x14ac:dyDescent="0.25">
      <c r="A32" s="1">
        <v>6900</v>
      </c>
      <c r="B32" s="2">
        <v>0.11898550724637681</v>
      </c>
      <c r="C32" s="3">
        <v>821</v>
      </c>
      <c r="D32" s="4">
        <v>4.1049999999999995</v>
      </c>
    </row>
    <row r="33" spans="1:4" ht="15.75" x14ac:dyDescent="0.25">
      <c r="A33" s="1">
        <v>7000</v>
      </c>
      <c r="B33" s="2">
        <v>0.12</v>
      </c>
      <c r="C33" s="3">
        <v>840</v>
      </c>
      <c r="D33" s="4">
        <v>4.2</v>
      </c>
    </row>
    <row r="34" spans="1:4" ht="15.75" x14ac:dyDescent="0.25">
      <c r="A34" s="1">
        <v>7100</v>
      </c>
      <c r="B34" s="2">
        <v>0.12098591549295774</v>
      </c>
      <c r="C34" s="3">
        <v>859</v>
      </c>
      <c r="D34" s="4">
        <v>4.2949999999999999</v>
      </c>
    </row>
    <row r="35" spans="1:4" ht="15.75" x14ac:dyDescent="0.25">
      <c r="A35" s="1">
        <v>7200</v>
      </c>
      <c r="B35" s="2">
        <v>0.12194444444444444</v>
      </c>
      <c r="C35" s="3">
        <v>878</v>
      </c>
      <c r="D35" s="4">
        <v>4.3899999999999997</v>
      </c>
    </row>
    <row r="36" spans="1:4" ht="15.75" x14ac:dyDescent="0.25">
      <c r="A36" s="1">
        <v>7300</v>
      </c>
      <c r="B36" s="2">
        <v>0.12301369863013699</v>
      </c>
      <c r="C36" s="3">
        <v>898</v>
      </c>
      <c r="D36" s="4">
        <v>4.49</v>
      </c>
    </row>
    <row r="37" spans="1:4" ht="15.75" x14ac:dyDescent="0.25">
      <c r="A37" s="1">
        <v>7400</v>
      </c>
      <c r="B37" s="2">
        <v>0.12405405405405405</v>
      </c>
      <c r="C37" s="3">
        <v>918</v>
      </c>
      <c r="D37" s="4">
        <v>4.59</v>
      </c>
    </row>
    <row r="38" spans="1:4" ht="15.75" x14ac:dyDescent="0.25">
      <c r="A38" s="1">
        <v>7500</v>
      </c>
      <c r="B38" s="2">
        <v>0.12506666666666666</v>
      </c>
      <c r="C38" s="3">
        <v>938</v>
      </c>
      <c r="D38" s="4">
        <v>4.6899999999999995</v>
      </c>
    </row>
    <row r="39" spans="1:4" ht="15.75" x14ac:dyDescent="0.25">
      <c r="A39" s="1">
        <v>7600</v>
      </c>
      <c r="B39" s="2">
        <v>0.12605263157894736</v>
      </c>
      <c r="C39" s="3">
        <v>958</v>
      </c>
      <c r="D39" s="4">
        <v>4.79</v>
      </c>
    </row>
    <row r="40" spans="1:4" ht="15.75" x14ac:dyDescent="0.25">
      <c r="A40" s="1">
        <v>7700</v>
      </c>
      <c r="B40" s="2">
        <v>0.12701298701298702</v>
      </c>
      <c r="C40" s="3">
        <v>978</v>
      </c>
      <c r="D40" s="4">
        <v>4.8899999999999997</v>
      </c>
    </row>
    <row r="41" spans="1:4" ht="15.75" x14ac:dyDescent="0.25">
      <c r="A41" s="1">
        <v>7800</v>
      </c>
      <c r="B41" s="2">
        <v>0.12794871794871795</v>
      </c>
      <c r="C41" s="3">
        <v>998</v>
      </c>
      <c r="D41" s="4">
        <v>4.99</v>
      </c>
    </row>
    <row r="42" spans="1:4" ht="15.75" x14ac:dyDescent="0.25">
      <c r="A42" s="1">
        <v>7900</v>
      </c>
      <c r="B42" s="2">
        <v>0.1289873417721519</v>
      </c>
      <c r="C42" s="3">
        <v>1019</v>
      </c>
      <c r="D42" s="4">
        <v>5.0950000000000006</v>
      </c>
    </row>
    <row r="43" spans="1:4" ht="15.75" x14ac:dyDescent="0.25">
      <c r="A43" s="1">
        <v>8000</v>
      </c>
      <c r="B43" s="2">
        <v>0.13</v>
      </c>
      <c r="C43" s="3">
        <v>1040</v>
      </c>
      <c r="D43" s="4">
        <v>5.2</v>
      </c>
    </row>
    <row r="44" spans="1:4" ht="15.75" x14ac:dyDescent="0.25">
      <c r="A44" s="1">
        <v>8100</v>
      </c>
      <c r="B44" s="2">
        <v>0.13098765432098766</v>
      </c>
      <c r="C44" s="3">
        <v>1061</v>
      </c>
      <c r="D44" s="4">
        <v>5.3049999999999997</v>
      </c>
    </row>
    <row r="45" spans="1:4" ht="15.75" x14ac:dyDescent="0.25">
      <c r="A45" s="1">
        <v>8200</v>
      </c>
      <c r="B45" s="2">
        <v>0.13195121951219513</v>
      </c>
      <c r="C45" s="3">
        <v>1082</v>
      </c>
      <c r="D45" s="4">
        <v>5.41</v>
      </c>
    </row>
    <row r="46" spans="1:4" ht="15.75" x14ac:dyDescent="0.25">
      <c r="A46" s="1">
        <v>8300</v>
      </c>
      <c r="B46" s="2">
        <v>0.13301204819277107</v>
      </c>
      <c r="C46" s="3">
        <v>1104</v>
      </c>
      <c r="D46" s="4">
        <v>5.5200000000000005</v>
      </c>
    </row>
    <row r="47" spans="1:4" ht="15.75" x14ac:dyDescent="0.25">
      <c r="A47" s="1">
        <v>8400</v>
      </c>
      <c r="B47" s="2">
        <v>0.13404761904761905</v>
      </c>
      <c r="C47" s="3">
        <v>1126</v>
      </c>
      <c r="D47" s="4">
        <v>5.63</v>
      </c>
    </row>
    <row r="48" spans="1:4" ht="15.75" x14ac:dyDescent="0.25">
      <c r="A48" s="1">
        <v>8500</v>
      </c>
      <c r="B48" s="2">
        <v>0.13505882352941176</v>
      </c>
      <c r="C48" s="3">
        <v>1148</v>
      </c>
      <c r="D48" s="4">
        <v>5.74</v>
      </c>
    </row>
    <row r="49" spans="1:4" ht="15.75" x14ac:dyDescent="0.25">
      <c r="A49" s="1">
        <v>8600</v>
      </c>
      <c r="B49" s="2">
        <v>0.13604651162790699</v>
      </c>
      <c r="C49" s="3">
        <v>1170</v>
      </c>
      <c r="D49" s="4">
        <v>5.85</v>
      </c>
    </row>
    <row r="50" spans="1:4" ht="15.75" x14ac:dyDescent="0.25">
      <c r="A50" s="1">
        <v>8700</v>
      </c>
      <c r="B50" s="2">
        <v>0.13701149425287357</v>
      </c>
      <c r="C50" s="3">
        <v>1192</v>
      </c>
      <c r="D50" s="4">
        <v>5.96</v>
      </c>
    </row>
    <row r="51" spans="1:4" ht="15.75" x14ac:dyDescent="0.25">
      <c r="A51" s="1">
        <v>8800</v>
      </c>
      <c r="B51" s="2">
        <v>0.13795454545454544</v>
      </c>
      <c r="C51" s="3">
        <v>1214</v>
      </c>
      <c r="D51" s="4">
        <v>6.07</v>
      </c>
    </row>
    <row r="52" spans="1:4" ht="15.75" x14ac:dyDescent="0.25">
      <c r="A52" s="1">
        <v>8900</v>
      </c>
      <c r="B52" s="2">
        <v>0.13898876404494381</v>
      </c>
      <c r="C52" s="3">
        <v>1237</v>
      </c>
      <c r="D52" s="4">
        <v>6.1850000000000005</v>
      </c>
    </row>
    <row r="53" spans="1:4" ht="15.75" x14ac:dyDescent="0.25">
      <c r="A53" s="1">
        <v>9000</v>
      </c>
      <c r="B53" s="2">
        <v>0.14000000000000001</v>
      </c>
      <c r="C53" s="3">
        <v>1260</v>
      </c>
      <c r="D53" s="4">
        <v>6.3</v>
      </c>
    </row>
    <row r="54" spans="1:4" ht="15.75" x14ac:dyDescent="0.25">
      <c r="A54" s="1">
        <v>9100</v>
      </c>
      <c r="B54" s="2">
        <v>0.14098901098901098</v>
      </c>
      <c r="C54" s="3">
        <v>1283</v>
      </c>
      <c r="D54" s="4">
        <v>6.4150000000000009</v>
      </c>
    </row>
    <row r="55" spans="1:4" ht="15.75" x14ac:dyDescent="0.25">
      <c r="A55" s="1">
        <v>9200</v>
      </c>
      <c r="B55" s="2">
        <v>0.14195652173913043</v>
      </c>
      <c r="C55" s="3">
        <v>1306</v>
      </c>
      <c r="D55" s="4">
        <v>6.5299999999999994</v>
      </c>
    </row>
    <row r="56" spans="1:4" ht="15.75" x14ac:dyDescent="0.25">
      <c r="A56" s="1">
        <v>9300</v>
      </c>
      <c r="B56" s="2">
        <v>0.14301075268817204</v>
      </c>
      <c r="C56" s="3">
        <v>1330</v>
      </c>
      <c r="D56" s="4">
        <v>6.65</v>
      </c>
    </row>
    <row r="57" spans="1:4" ht="15.75" x14ac:dyDescent="0.25">
      <c r="A57" s="1">
        <v>9400</v>
      </c>
      <c r="B57" s="2">
        <v>0.14404255319148937</v>
      </c>
      <c r="C57" s="3">
        <v>1354</v>
      </c>
      <c r="D57" s="4">
        <v>6.7700000000000005</v>
      </c>
    </row>
    <row r="58" spans="1:4" ht="15.75" x14ac:dyDescent="0.25">
      <c r="A58" s="1">
        <v>9500</v>
      </c>
      <c r="B58" s="2">
        <v>0.14505263157894738</v>
      </c>
      <c r="C58" s="3">
        <v>1378</v>
      </c>
      <c r="D58" s="4">
        <v>6.8900000000000006</v>
      </c>
    </row>
    <row r="59" spans="1:4" ht="15.75" x14ac:dyDescent="0.25">
      <c r="A59" s="1">
        <v>9600</v>
      </c>
      <c r="B59" s="2">
        <v>0.14604166666666665</v>
      </c>
      <c r="C59" s="3">
        <v>1402</v>
      </c>
      <c r="D59" s="4">
        <v>7.01</v>
      </c>
    </row>
    <row r="60" spans="1:4" ht="15.75" x14ac:dyDescent="0.25">
      <c r="A60" s="1">
        <v>9700</v>
      </c>
      <c r="B60" s="2">
        <v>0.14701030927835051</v>
      </c>
      <c r="C60" s="3">
        <v>1426</v>
      </c>
      <c r="D60" s="4">
        <v>7.13</v>
      </c>
    </row>
    <row r="61" spans="1:4" ht="15.75" x14ac:dyDescent="0.25">
      <c r="A61" s="1">
        <v>9800</v>
      </c>
      <c r="B61" s="2">
        <v>0.14795918367346939</v>
      </c>
      <c r="C61" s="3">
        <v>1450</v>
      </c>
      <c r="D61" s="4">
        <v>7.25</v>
      </c>
    </row>
    <row r="62" spans="1:4" ht="15.75" x14ac:dyDescent="0.25">
      <c r="A62" s="1">
        <v>9900</v>
      </c>
      <c r="B62" s="2">
        <v>0.14898989898989898</v>
      </c>
      <c r="C62" s="3">
        <v>1475</v>
      </c>
      <c r="D62" s="4">
        <v>7.375</v>
      </c>
    </row>
    <row r="63" spans="1:4" ht="15.75" x14ac:dyDescent="0.25">
      <c r="A63" s="1">
        <v>10000</v>
      </c>
      <c r="B63" s="2">
        <v>0.15</v>
      </c>
      <c r="C63" s="3">
        <v>1500</v>
      </c>
      <c r="D63" s="4">
        <v>7.5</v>
      </c>
    </row>
    <row r="64" spans="1:4" ht="15.75" x14ac:dyDescent="0.25">
      <c r="A64" s="1">
        <v>10100</v>
      </c>
      <c r="B64" s="2">
        <v>0.15099009900990099</v>
      </c>
      <c r="C64" s="3">
        <v>1525</v>
      </c>
      <c r="D64" s="4">
        <v>7.625</v>
      </c>
    </row>
    <row r="65" spans="1:4" ht="15.75" x14ac:dyDescent="0.25">
      <c r="A65" s="1">
        <v>10200</v>
      </c>
      <c r="B65" s="2">
        <v>0.15196078431372548</v>
      </c>
      <c r="C65" s="3">
        <v>1550</v>
      </c>
      <c r="D65" s="4">
        <v>7.75</v>
      </c>
    </row>
    <row r="66" spans="1:4" ht="15.75" x14ac:dyDescent="0.25">
      <c r="A66" s="1">
        <v>10300</v>
      </c>
      <c r="B66" s="2">
        <v>0.15300970873786407</v>
      </c>
      <c r="C66" s="3">
        <v>1576</v>
      </c>
      <c r="D66" s="4">
        <v>7.88</v>
      </c>
    </row>
    <row r="67" spans="1:4" ht="15.75" x14ac:dyDescent="0.25">
      <c r="A67" s="1">
        <v>10400</v>
      </c>
      <c r="B67" s="2">
        <v>0.15403846153846154</v>
      </c>
      <c r="C67" s="3">
        <v>1602</v>
      </c>
      <c r="D67" s="4">
        <v>8.01</v>
      </c>
    </row>
    <row r="68" spans="1:4" ht="15.75" x14ac:dyDescent="0.25">
      <c r="A68" s="1">
        <v>10500</v>
      </c>
      <c r="B68" s="2">
        <v>0.15504761904761905</v>
      </c>
      <c r="C68" s="3">
        <v>1628</v>
      </c>
      <c r="D68" s="4">
        <v>8.14</v>
      </c>
    </row>
    <row r="69" spans="1:4" ht="15.75" x14ac:dyDescent="0.25">
      <c r="A69" s="1">
        <v>10600</v>
      </c>
      <c r="B69" s="2">
        <v>0.15603773584905661</v>
      </c>
      <c r="C69" s="3">
        <v>1654</v>
      </c>
      <c r="D69" s="4">
        <v>8.27</v>
      </c>
    </row>
    <row r="70" spans="1:4" ht="15.75" x14ac:dyDescent="0.25">
      <c r="A70" s="1">
        <v>10700</v>
      </c>
      <c r="B70" s="2">
        <v>0.15700934579439252</v>
      </c>
      <c r="C70" s="3">
        <v>1680</v>
      </c>
      <c r="D70" s="4">
        <v>8.4</v>
      </c>
    </row>
    <row r="71" spans="1:4" ht="15.75" x14ac:dyDescent="0.25">
      <c r="A71" s="1">
        <v>10800</v>
      </c>
      <c r="B71" s="2">
        <v>0.15796296296296297</v>
      </c>
      <c r="C71" s="3">
        <v>1706</v>
      </c>
      <c r="D71" s="4">
        <v>8.5299999999999994</v>
      </c>
    </row>
    <row r="72" spans="1:4" ht="15.75" x14ac:dyDescent="0.25">
      <c r="A72" s="1">
        <v>10900</v>
      </c>
      <c r="B72" s="2">
        <v>0.15899082568807341</v>
      </c>
      <c r="C72" s="3">
        <v>1733</v>
      </c>
      <c r="D72" s="4">
        <v>8.6650000000000009</v>
      </c>
    </row>
    <row r="73" spans="1:4" ht="15.75" x14ac:dyDescent="0.25">
      <c r="A73" s="1">
        <v>11000</v>
      </c>
      <c r="B73" s="2">
        <v>0.16</v>
      </c>
      <c r="C73" s="3">
        <v>1760</v>
      </c>
      <c r="D73" s="4">
        <v>8.8000000000000007</v>
      </c>
    </row>
    <row r="74" spans="1:4" ht="15.75" x14ac:dyDescent="0.25">
      <c r="A74" s="1">
        <v>11100</v>
      </c>
      <c r="B74" s="2">
        <v>0.16099099099099098</v>
      </c>
      <c r="C74" s="3">
        <v>1787</v>
      </c>
      <c r="D74" s="4">
        <v>8.9349999999999987</v>
      </c>
    </row>
    <row r="75" spans="1:4" ht="15.75" x14ac:dyDescent="0.25">
      <c r="A75" s="1">
        <v>11200</v>
      </c>
      <c r="B75" s="2">
        <v>0.16196428571428573</v>
      </c>
      <c r="C75" s="3">
        <v>1814</v>
      </c>
      <c r="D75" s="4">
        <v>9.07</v>
      </c>
    </row>
    <row r="76" spans="1:4" ht="15.75" x14ac:dyDescent="0.25">
      <c r="A76" s="1">
        <v>11300</v>
      </c>
      <c r="B76" s="2">
        <v>0.16300884955752212</v>
      </c>
      <c r="C76" s="3">
        <v>1842</v>
      </c>
      <c r="D76" s="4">
        <v>9.2099999999999991</v>
      </c>
    </row>
    <row r="77" spans="1:4" ht="15.75" x14ac:dyDescent="0.25">
      <c r="A77" s="1">
        <v>11400</v>
      </c>
      <c r="B77" s="2">
        <v>0.16403508771929826</v>
      </c>
      <c r="C77" s="3">
        <v>1870</v>
      </c>
      <c r="D77" s="4">
        <v>9.35</v>
      </c>
    </row>
    <row r="78" spans="1:4" ht="15.75" x14ac:dyDescent="0.25">
      <c r="A78" s="1">
        <v>11500</v>
      </c>
      <c r="B78" s="2">
        <v>0.16504347826086957</v>
      </c>
      <c r="C78" s="3">
        <v>1898</v>
      </c>
      <c r="D78" s="4">
        <v>9.49</v>
      </c>
    </row>
    <row r="79" spans="1:4" ht="15.75" x14ac:dyDescent="0.25">
      <c r="A79" s="1">
        <v>11600</v>
      </c>
      <c r="B79" s="2">
        <v>0.16603448275862068</v>
      </c>
      <c r="C79" s="3">
        <v>1926</v>
      </c>
      <c r="D79" s="4">
        <v>9.629999999999999</v>
      </c>
    </row>
    <row r="80" spans="1:4" ht="15.75" x14ac:dyDescent="0.25">
      <c r="A80" s="1">
        <v>11700</v>
      </c>
      <c r="B80" s="2">
        <v>0.167008547008547</v>
      </c>
      <c r="C80" s="3">
        <v>1954</v>
      </c>
      <c r="D80" s="4">
        <v>9.77</v>
      </c>
    </row>
    <row r="81" spans="1:4" ht="15.75" x14ac:dyDescent="0.25">
      <c r="A81" s="1">
        <v>11800</v>
      </c>
      <c r="B81" s="2">
        <v>0.168135593220339</v>
      </c>
      <c r="C81" s="3">
        <v>1984</v>
      </c>
      <c r="D81" s="4">
        <v>9.92</v>
      </c>
    </row>
    <row r="82" spans="1:4" ht="15.75" x14ac:dyDescent="0.25">
      <c r="A82" s="1">
        <v>11900</v>
      </c>
      <c r="B82" s="2">
        <v>0.16899159663865546</v>
      </c>
      <c r="C82" s="3">
        <v>2011</v>
      </c>
      <c r="D82" s="4">
        <v>10.055</v>
      </c>
    </row>
    <row r="83" spans="1:4" ht="15.75" x14ac:dyDescent="0.25">
      <c r="A83" s="1">
        <v>12000</v>
      </c>
      <c r="B83" s="2">
        <v>0.17</v>
      </c>
      <c r="C83" s="3">
        <v>2040</v>
      </c>
      <c r="D83" s="4">
        <v>10.199999999999999</v>
      </c>
    </row>
    <row r="84" spans="1:4" ht="15.75" x14ac:dyDescent="0.25">
      <c r="A84" s="1">
        <v>12100</v>
      </c>
      <c r="B84" s="2">
        <v>0.17099173553719008</v>
      </c>
      <c r="C84" s="3">
        <v>2069</v>
      </c>
      <c r="D84" s="4">
        <v>10.345000000000001</v>
      </c>
    </row>
    <row r="85" spans="1:4" ht="15.75" x14ac:dyDescent="0.25">
      <c r="A85" s="1">
        <v>12200</v>
      </c>
      <c r="B85" s="2">
        <v>0.1719672131147541</v>
      </c>
      <c r="C85" s="3">
        <v>2098</v>
      </c>
      <c r="D85" s="4">
        <v>10.49</v>
      </c>
    </row>
    <row r="86" spans="1:4" ht="15.75" x14ac:dyDescent="0.25">
      <c r="A86" s="1">
        <v>12300</v>
      </c>
      <c r="B86" s="2">
        <v>0.17300813008130081</v>
      </c>
      <c r="C86" s="3">
        <v>2128</v>
      </c>
      <c r="D86" s="4">
        <v>10.64</v>
      </c>
    </row>
    <row r="87" spans="1:4" ht="15.75" x14ac:dyDescent="0.25">
      <c r="A87" s="1">
        <v>12400</v>
      </c>
      <c r="B87" s="2">
        <v>0.17403225806451614</v>
      </c>
      <c r="C87" s="3">
        <v>2158</v>
      </c>
      <c r="D87" s="4">
        <v>10.790000000000001</v>
      </c>
    </row>
    <row r="88" spans="1:4" ht="15.75" x14ac:dyDescent="0.25">
      <c r="A88" s="1">
        <v>12500</v>
      </c>
      <c r="B88" s="2">
        <v>0.17504</v>
      </c>
      <c r="C88" s="3">
        <v>2188</v>
      </c>
      <c r="D88" s="4">
        <v>10.94</v>
      </c>
    </row>
    <row r="89" spans="1:4" ht="15.75" x14ac:dyDescent="0.25">
      <c r="A89" s="1">
        <v>12600</v>
      </c>
      <c r="B89" s="2">
        <v>0.17603174603174604</v>
      </c>
      <c r="C89" s="3">
        <v>2218</v>
      </c>
      <c r="D89" s="4">
        <v>11.09</v>
      </c>
    </row>
    <row r="90" spans="1:4" ht="15.75" x14ac:dyDescent="0.25">
      <c r="A90" s="1">
        <v>12700</v>
      </c>
      <c r="B90" s="2">
        <v>0.17700787401574802</v>
      </c>
      <c r="C90" s="3">
        <v>2248</v>
      </c>
      <c r="D90" s="4">
        <v>11.24</v>
      </c>
    </row>
    <row r="91" spans="1:4" ht="15.75" x14ac:dyDescent="0.25">
      <c r="A91" s="1">
        <v>12800</v>
      </c>
      <c r="B91" s="2">
        <v>0.17796875000000001</v>
      </c>
      <c r="C91" s="3">
        <v>2278</v>
      </c>
      <c r="D91" s="4">
        <v>11.39</v>
      </c>
    </row>
    <row r="92" spans="1:4" ht="15.75" x14ac:dyDescent="0.25">
      <c r="A92" s="1">
        <v>12900</v>
      </c>
      <c r="B92" s="2">
        <v>0.1789922480620155</v>
      </c>
      <c r="C92" s="3">
        <v>2309</v>
      </c>
      <c r="D92" s="4">
        <v>11.545</v>
      </c>
    </row>
    <row r="93" spans="1:4" ht="15.75" x14ac:dyDescent="0.25">
      <c r="A93" s="1">
        <v>13000</v>
      </c>
      <c r="B93" s="2">
        <v>0.18</v>
      </c>
      <c r="C93" s="3">
        <v>2340</v>
      </c>
      <c r="D93" s="4">
        <v>11.7</v>
      </c>
    </row>
    <row r="94" spans="1:4" ht="15.75" x14ac:dyDescent="0.25">
      <c r="A94" s="1">
        <v>13100</v>
      </c>
      <c r="B94" s="2">
        <v>0.18099236641221375</v>
      </c>
      <c r="C94" s="3">
        <v>2371</v>
      </c>
      <c r="D94" s="4">
        <v>11.855</v>
      </c>
    </row>
    <row r="95" spans="1:4" ht="15.75" x14ac:dyDescent="0.25">
      <c r="A95" s="1">
        <v>13200</v>
      </c>
      <c r="B95" s="2">
        <v>0.18181818181818182</v>
      </c>
      <c r="C95" s="3">
        <v>2400</v>
      </c>
      <c r="D95" s="4">
        <v>12</v>
      </c>
    </row>
    <row r="96" spans="1:4" ht="15.75" x14ac:dyDescent="0.25">
      <c r="A96" s="1">
        <v>13300</v>
      </c>
      <c r="B96" s="2">
        <v>0.18045112781954886</v>
      </c>
      <c r="C96" s="3">
        <v>2400</v>
      </c>
      <c r="D96" s="4">
        <v>12</v>
      </c>
    </row>
    <row r="97" spans="1:4" ht="15.75" x14ac:dyDescent="0.25">
      <c r="A97" s="1">
        <v>13400</v>
      </c>
      <c r="B97" s="2">
        <v>0.17910447761194029</v>
      </c>
      <c r="C97" s="3">
        <v>2400</v>
      </c>
      <c r="D97" s="4">
        <v>12</v>
      </c>
    </row>
    <row r="98" spans="1:4" ht="15.75" x14ac:dyDescent="0.25">
      <c r="A98" s="1">
        <v>13500</v>
      </c>
      <c r="B98" s="2">
        <v>0.17777777777777778</v>
      </c>
      <c r="C98" s="3">
        <v>2400</v>
      </c>
      <c r="D98" s="4">
        <v>12</v>
      </c>
    </row>
    <row r="99" spans="1:4" ht="15.75" x14ac:dyDescent="0.25">
      <c r="A99" s="1">
        <v>13600</v>
      </c>
      <c r="B99" s="2">
        <v>0.17647058823529413</v>
      </c>
      <c r="C99" s="3">
        <v>2400</v>
      </c>
      <c r="D99" s="4">
        <v>12</v>
      </c>
    </row>
    <row r="100" spans="1:4" ht="15.75" x14ac:dyDescent="0.25">
      <c r="A100" s="1">
        <v>13700</v>
      </c>
      <c r="B100" s="2">
        <v>0.17518248175182483</v>
      </c>
      <c r="C100" s="3">
        <v>2400</v>
      </c>
      <c r="D100" s="4">
        <v>12</v>
      </c>
    </row>
    <row r="101" spans="1:4" ht="15.75" x14ac:dyDescent="0.25">
      <c r="A101" s="1">
        <v>13800</v>
      </c>
      <c r="B101" s="2">
        <v>0.17391304347826086</v>
      </c>
      <c r="C101" s="3">
        <v>2400</v>
      </c>
      <c r="D101" s="4">
        <v>12</v>
      </c>
    </row>
    <row r="102" spans="1:4" ht="15.75" x14ac:dyDescent="0.25">
      <c r="A102" s="1">
        <v>13900</v>
      </c>
      <c r="B102" s="2">
        <v>0.17266187050359713</v>
      </c>
      <c r="C102" s="3">
        <v>2400</v>
      </c>
      <c r="D102" s="4">
        <v>12</v>
      </c>
    </row>
    <row r="103" spans="1:4" ht="15.75" x14ac:dyDescent="0.25">
      <c r="A103" s="1">
        <v>14000</v>
      </c>
      <c r="B103" s="2">
        <v>0.17142857142857143</v>
      </c>
      <c r="C103" s="3">
        <v>2400</v>
      </c>
      <c r="D103" s="4">
        <v>12</v>
      </c>
    </row>
    <row r="104" spans="1:4" ht="15.75" x14ac:dyDescent="0.25">
      <c r="A104" s="1">
        <v>14100</v>
      </c>
      <c r="B104" s="2">
        <v>0.1702127659574468</v>
      </c>
      <c r="C104" s="3">
        <v>2400</v>
      </c>
      <c r="D104" s="4">
        <v>12</v>
      </c>
    </row>
    <row r="105" spans="1:4" ht="15.75" x14ac:dyDescent="0.25">
      <c r="A105" s="1">
        <v>14200</v>
      </c>
      <c r="B105" s="2">
        <v>0.16901408450704225</v>
      </c>
      <c r="C105" s="3">
        <v>2400</v>
      </c>
      <c r="D105" s="4">
        <v>12</v>
      </c>
    </row>
    <row r="106" spans="1:4" ht="15.75" x14ac:dyDescent="0.25">
      <c r="A106" s="1">
        <v>14300</v>
      </c>
      <c r="B106" s="2">
        <v>0.16783216783216784</v>
      </c>
      <c r="C106" s="3">
        <v>2400</v>
      </c>
      <c r="D106" s="4">
        <v>12</v>
      </c>
    </row>
    <row r="107" spans="1:4" ht="15.75" x14ac:dyDescent="0.25">
      <c r="A107" s="1">
        <v>14400</v>
      </c>
      <c r="B107" s="2">
        <v>0.16666666666666666</v>
      </c>
      <c r="C107" s="3">
        <v>2400</v>
      </c>
      <c r="D107" s="4">
        <v>12</v>
      </c>
    </row>
    <row r="108" spans="1:4" ht="15.75" x14ac:dyDescent="0.25">
      <c r="A108" s="1">
        <v>14500</v>
      </c>
      <c r="B108" s="2">
        <v>0.16551724137931034</v>
      </c>
      <c r="C108" s="3">
        <v>2400</v>
      </c>
      <c r="D108" s="4">
        <v>12</v>
      </c>
    </row>
    <row r="109" spans="1:4" ht="15.75" x14ac:dyDescent="0.25">
      <c r="A109" s="1">
        <v>14600</v>
      </c>
      <c r="B109" s="2">
        <v>0.16438356164383561</v>
      </c>
      <c r="C109" s="3">
        <v>2400</v>
      </c>
      <c r="D109" s="4">
        <v>12</v>
      </c>
    </row>
    <row r="110" spans="1:4" ht="15.75" x14ac:dyDescent="0.25">
      <c r="A110" s="1">
        <v>14700</v>
      </c>
      <c r="B110" s="2">
        <v>0.16326530612244897</v>
      </c>
      <c r="C110" s="3">
        <v>2400</v>
      </c>
      <c r="D110" s="4">
        <v>12</v>
      </c>
    </row>
    <row r="111" spans="1:4" ht="15.75" x14ac:dyDescent="0.25">
      <c r="A111" s="1">
        <v>14800</v>
      </c>
      <c r="B111" s="2">
        <v>0.16216216216216217</v>
      </c>
      <c r="C111" s="3">
        <v>2400</v>
      </c>
      <c r="D111" s="4">
        <v>12</v>
      </c>
    </row>
    <row r="112" spans="1:4" ht="15.75" x14ac:dyDescent="0.25">
      <c r="A112" s="1">
        <v>14900</v>
      </c>
      <c r="B112" s="2">
        <v>0.16107382550335569</v>
      </c>
      <c r="C112" s="3">
        <v>2400</v>
      </c>
      <c r="D112" s="4">
        <v>12</v>
      </c>
    </row>
    <row r="113" spans="1:4" ht="15.75" x14ac:dyDescent="0.25">
      <c r="A113" s="1">
        <v>15000</v>
      </c>
      <c r="B113" s="2">
        <v>0.16</v>
      </c>
      <c r="C113" s="3">
        <v>2400</v>
      </c>
      <c r="D113" s="4">
        <v>12</v>
      </c>
    </row>
    <row r="114" spans="1:4" ht="15.75" x14ac:dyDescent="0.25">
      <c r="A114" s="1">
        <v>15100</v>
      </c>
      <c r="B114" s="2">
        <v>0.15894039735099338</v>
      </c>
      <c r="C114" s="3">
        <v>2400</v>
      </c>
      <c r="D114" s="4">
        <v>12</v>
      </c>
    </row>
    <row r="115" spans="1:4" ht="15.75" x14ac:dyDescent="0.25">
      <c r="A115" s="1">
        <v>15200</v>
      </c>
      <c r="B115" s="2">
        <v>0.15789473684210525</v>
      </c>
      <c r="C115" s="3">
        <v>2400</v>
      </c>
      <c r="D115" s="4">
        <v>12</v>
      </c>
    </row>
    <row r="116" spans="1:4" ht="15.75" x14ac:dyDescent="0.25">
      <c r="A116" s="1">
        <v>15300</v>
      </c>
      <c r="B116" s="2">
        <v>0.15686274509803921</v>
      </c>
      <c r="C116" s="3">
        <v>2400</v>
      </c>
      <c r="D116" s="4">
        <v>12</v>
      </c>
    </row>
    <row r="117" spans="1:4" ht="15.75" x14ac:dyDescent="0.25">
      <c r="A117" s="1">
        <v>15400</v>
      </c>
      <c r="B117" s="2">
        <v>0.15584415584415584</v>
      </c>
      <c r="C117" s="3">
        <v>2400</v>
      </c>
      <c r="D117" s="4">
        <v>12</v>
      </c>
    </row>
    <row r="118" spans="1:4" ht="15.75" x14ac:dyDescent="0.25">
      <c r="A118" s="1">
        <v>15500</v>
      </c>
      <c r="B118" s="2">
        <v>0.15483870967741936</v>
      </c>
      <c r="C118" s="3">
        <v>2400</v>
      </c>
      <c r="D118" s="4">
        <v>12</v>
      </c>
    </row>
    <row r="119" spans="1:4" ht="15.75" x14ac:dyDescent="0.25">
      <c r="A119" s="1">
        <v>15600</v>
      </c>
      <c r="B119" s="2">
        <v>0.15384615384615385</v>
      </c>
      <c r="C119" s="3">
        <v>2400</v>
      </c>
      <c r="D119" s="4">
        <v>12</v>
      </c>
    </row>
    <row r="120" spans="1:4" ht="15.75" x14ac:dyDescent="0.25">
      <c r="A120" s="1">
        <v>15700</v>
      </c>
      <c r="B120" s="2">
        <v>0.15286624203821655</v>
      </c>
      <c r="C120" s="3">
        <v>2400</v>
      </c>
      <c r="D120" s="4">
        <v>12</v>
      </c>
    </row>
    <row r="121" spans="1:4" ht="15.75" x14ac:dyDescent="0.25">
      <c r="A121" s="1">
        <v>15800</v>
      </c>
      <c r="B121" s="2">
        <v>0.15189873417721519</v>
      </c>
      <c r="C121" s="3">
        <v>2400</v>
      </c>
      <c r="D121" s="4">
        <v>12</v>
      </c>
    </row>
    <row r="122" spans="1:4" ht="15.75" x14ac:dyDescent="0.25">
      <c r="A122" s="1">
        <v>15900</v>
      </c>
      <c r="B122" s="2">
        <v>0.15094339622641509</v>
      </c>
      <c r="C122" s="3">
        <v>2400</v>
      </c>
      <c r="D122" s="4">
        <v>12</v>
      </c>
    </row>
    <row r="123" spans="1:4" ht="16.5" thickBot="1" x14ac:dyDescent="0.3">
      <c r="A123" s="5">
        <v>16000</v>
      </c>
      <c r="B123" s="6">
        <v>0.15</v>
      </c>
      <c r="C123" s="7">
        <v>2400</v>
      </c>
      <c r="D123" s="8">
        <v>12</v>
      </c>
    </row>
  </sheetData>
  <sheetProtection password="D636" sheet="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A49" sqref="A49"/>
    </sheetView>
  </sheetViews>
  <sheetFormatPr baseColWidth="10" defaultRowHeight="12.75" x14ac:dyDescent="0.2"/>
  <cols>
    <col min="1" max="1" width="48.85546875" customWidth="1"/>
    <col min="2" max="2" width="14.140625" style="22" customWidth="1"/>
    <col min="3" max="3" width="11.42578125" style="23"/>
  </cols>
  <sheetData>
    <row r="1" spans="1:3" x14ac:dyDescent="0.2">
      <c r="A1" s="16" t="s">
        <v>68</v>
      </c>
      <c r="B1" s="18" t="s">
        <v>70</v>
      </c>
      <c r="C1" s="19" t="s">
        <v>69</v>
      </c>
    </row>
    <row r="2" spans="1:3" x14ac:dyDescent="0.2">
      <c r="A2" s="17" t="s">
        <v>85</v>
      </c>
      <c r="B2" s="20">
        <v>0</v>
      </c>
      <c r="C2" s="21">
        <v>0</v>
      </c>
    </row>
    <row r="3" spans="1:3" x14ac:dyDescent="0.2">
      <c r="A3" s="17" t="s">
        <v>44</v>
      </c>
      <c r="B3" s="20">
        <v>1</v>
      </c>
      <c r="C3" s="21">
        <v>7</v>
      </c>
    </row>
    <row r="4" spans="1:3" x14ac:dyDescent="0.2">
      <c r="A4" s="17" t="s">
        <v>97</v>
      </c>
      <c r="B4" s="20">
        <v>0.7</v>
      </c>
      <c r="C4" s="21">
        <v>7</v>
      </c>
    </row>
    <row r="5" spans="1:3" x14ac:dyDescent="0.2">
      <c r="A5" s="17" t="s">
        <v>45</v>
      </c>
      <c r="B5" s="20">
        <v>0.6</v>
      </c>
      <c r="C5" s="21">
        <v>7</v>
      </c>
    </row>
    <row r="6" spans="1:3" x14ac:dyDescent="0.2">
      <c r="A6" s="17" t="s">
        <v>98</v>
      </c>
      <c r="B6" s="20">
        <v>0.5</v>
      </c>
      <c r="C6" s="21">
        <v>7</v>
      </c>
    </row>
    <row r="7" spans="1:3" x14ac:dyDescent="0.2">
      <c r="A7" s="17" t="s">
        <v>46</v>
      </c>
      <c r="B7" s="20">
        <v>0.7</v>
      </c>
      <c r="C7" s="21">
        <v>7</v>
      </c>
    </row>
    <row r="8" spans="1:3" x14ac:dyDescent="0.2">
      <c r="A8" s="17" t="s">
        <v>47</v>
      </c>
      <c r="B8" s="20">
        <v>0.5</v>
      </c>
      <c r="C8" s="21">
        <v>7</v>
      </c>
    </row>
    <row r="9" spans="1:3" x14ac:dyDescent="0.2">
      <c r="A9" s="17" t="s">
        <v>99</v>
      </c>
      <c r="B9" s="20">
        <v>0.8</v>
      </c>
      <c r="C9" s="21">
        <v>7</v>
      </c>
    </row>
    <row r="10" spans="1:3" x14ac:dyDescent="0.2">
      <c r="A10" s="17" t="s">
        <v>48</v>
      </c>
      <c r="B10" s="20">
        <v>0.5</v>
      </c>
      <c r="C10" s="21">
        <v>0</v>
      </c>
    </row>
    <row r="11" spans="1:3" x14ac:dyDescent="0.2">
      <c r="A11" s="17" t="s">
        <v>49</v>
      </c>
      <c r="B11" s="20">
        <v>0.3</v>
      </c>
      <c r="C11" s="21">
        <v>7</v>
      </c>
    </row>
    <row r="12" spans="1:3" x14ac:dyDescent="0.2">
      <c r="A12" s="17" t="s">
        <v>50</v>
      </c>
      <c r="B12" s="20">
        <v>0.2</v>
      </c>
      <c r="C12" s="21">
        <v>0</v>
      </c>
    </row>
    <row r="13" spans="1:3" x14ac:dyDescent="0.2">
      <c r="A13" s="17" t="s">
        <v>51</v>
      </c>
      <c r="B13" s="20">
        <v>0.3</v>
      </c>
      <c r="C13" s="21">
        <v>0</v>
      </c>
    </row>
    <row r="14" spans="1:3" x14ac:dyDescent="0.2">
      <c r="A14" s="17" t="s">
        <v>100</v>
      </c>
      <c r="B14" s="20">
        <v>0.5</v>
      </c>
      <c r="C14" s="21">
        <v>7</v>
      </c>
    </row>
    <row r="15" spans="1:3" x14ac:dyDescent="0.2">
      <c r="A15" s="17" t="s">
        <v>52</v>
      </c>
      <c r="B15" s="20">
        <v>1</v>
      </c>
      <c r="C15" s="21">
        <v>5</v>
      </c>
    </row>
    <row r="16" spans="1:3" x14ac:dyDescent="0.2">
      <c r="A16" s="17" t="s">
        <v>53</v>
      </c>
      <c r="B16" s="20">
        <v>0.6</v>
      </c>
      <c r="C16" s="21">
        <v>0</v>
      </c>
    </row>
    <row r="17" spans="1:3" x14ac:dyDescent="0.2">
      <c r="A17" s="17" t="s">
        <v>54</v>
      </c>
      <c r="B17" s="20">
        <v>0.6</v>
      </c>
      <c r="C17" s="21">
        <v>5</v>
      </c>
    </row>
    <row r="18" spans="1:3" x14ac:dyDescent="0.2">
      <c r="A18" s="17" t="s">
        <v>55</v>
      </c>
      <c r="B18" s="20">
        <v>0.7</v>
      </c>
      <c r="C18" s="21">
        <v>5</v>
      </c>
    </row>
    <row r="19" spans="1:3" x14ac:dyDescent="0.2">
      <c r="A19" s="17" t="s">
        <v>56</v>
      </c>
      <c r="B19" s="20">
        <v>0.5</v>
      </c>
      <c r="C19" s="21">
        <v>0</v>
      </c>
    </row>
    <row r="20" spans="1:3" x14ac:dyDescent="0.2">
      <c r="A20" s="17" t="s">
        <v>57</v>
      </c>
      <c r="B20" s="20">
        <v>0.7</v>
      </c>
      <c r="C20" s="21">
        <v>5</v>
      </c>
    </row>
    <row r="21" spans="1:3" x14ac:dyDescent="0.2">
      <c r="A21" s="17" t="s">
        <v>87</v>
      </c>
      <c r="B21" s="20">
        <v>0.1</v>
      </c>
      <c r="C21" s="21">
        <v>0</v>
      </c>
    </row>
    <row r="22" spans="1:3" x14ac:dyDescent="0.2">
      <c r="A22" s="17" t="s">
        <v>88</v>
      </c>
      <c r="B22" s="20">
        <v>0.2</v>
      </c>
      <c r="C22" s="21">
        <v>0</v>
      </c>
    </row>
    <row r="23" spans="1:3" x14ac:dyDescent="0.2">
      <c r="A23" s="17" t="s">
        <v>89</v>
      </c>
      <c r="B23" s="20">
        <v>0.3</v>
      </c>
      <c r="C23" s="21">
        <v>0</v>
      </c>
    </row>
    <row r="24" spans="1:3" x14ac:dyDescent="0.2">
      <c r="A24" s="17" t="s">
        <v>90</v>
      </c>
      <c r="B24" s="20">
        <v>0.4</v>
      </c>
      <c r="C24" s="21">
        <v>0</v>
      </c>
    </row>
    <row r="25" spans="1:3" x14ac:dyDescent="0.2">
      <c r="A25" s="17" t="s">
        <v>91</v>
      </c>
      <c r="B25" s="20">
        <v>0.5</v>
      </c>
      <c r="C25" s="21">
        <v>0</v>
      </c>
    </row>
    <row r="26" spans="1:3" x14ac:dyDescent="0.2">
      <c r="A26" s="17" t="s">
        <v>92</v>
      </c>
      <c r="B26" s="20">
        <v>0.6</v>
      </c>
      <c r="C26" s="21">
        <v>0</v>
      </c>
    </row>
    <row r="27" spans="1:3" x14ac:dyDescent="0.2">
      <c r="A27" s="17" t="s">
        <v>93</v>
      </c>
      <c r="B27" s="20">
        <v>0.7</v>
      </c>
      <c r="C27" s="21">
        <v>0</v>
      </c>
    </row>
    <row r="28" spans="1:3" x14ac:dyDescent="0.2">
      <c r="A28" s="17" t="s">
        <v>94</v>
      </c>
      <c r="B28" s="20">
        <v>0.8</v>
      </c>
      <c r="C28" s="21">
        <v>0</v>
      </c>
    </row>
    <row r="29" spans="1:3" x14ac:dyDescent="0.2">
      <c r="A29" s="17" t="s">
        <v>95</v>
      </c>
      <c r="B29" s="20">
        <v>0.9</v>
      </c>
      <c r="C29" s="21">
        <v>0</v>
      </c>
    </row>
    <row r="30" spans="1:3" x14ac:dyDescent="0.2">
      <c r="A30" s="17" t="s">
        <v>96</v>
      </c>
      <c r="B30" s="20">
        <v>1</v>
      </c>
      <c r="C30" s="21">
        <v>0</v>
      </c>
    </row>
    <row r="31" spans="1:3" x14ac:dyDescent="0.2">
      <c r="A31" s="17" t="s">
        <v>86</v>
      </c>
      <c r="B31" s="20">
        <v>0.2</v>
      </c>
      <c r="C31" s="21">
        <v>5</v>
      </c>
    </row>
    <row r="32" spans="1:3" x14ac:dyDescent="0.2">
      <c r="A32" s="17" t="s">
        <v>58</v>
      </c>
      <c r="B32" s="20">
        <v>0.1</v>
      </c>
      <c r="C32" s="21">
        <v>5</v>
      </c>
    </row>
    <row r="33" spans="1:3" x14ac:dyDescent="0.2">
      <c r="A33" s="17" t="s">
        <v>59</v>
      </c>
      <c r="B33" s="20">
        <v>0.2</v>
      </c>
      <c r="C33" s="21">
        <v>5</v>
      </c>
    </row>
    <row r="34" spans="1:3" x14ac:dyDescent="0.2">
      <c r="A34" s="17" t="s">
        <v>60</v>
      </c>
      <c r="B34" s="20">
        <v>0.3</v>
      </c>
      <c r="C34" s="21">
        <v>5</v>
      </c>
    </row>
    <row r="35" spans="1:3" x14ac:dyDescent="0.2">
      <c r="A35" s="17" t="s">
        <v>61</v>
      </c>
      <c r="B35" s="20">
        <v>0.4</v>
      </c>
      <c r="C35" s="21">
        <v>5</v>
      </c>
    </row>
    <row r="36" spans="1:3" x14ac:dyDescent="0.2">
      <c r="A36" s="17" t="s">
        <v>62</v>
      </c>
      <c r="B36" s="20">
        <v>0.5</v>
      </c>
      <c r="C36" s="21">
        <v>5</v>
      </c>
    </row>
    <row r="37" spans="1:3" x14ac:dyDescent="0.2">
      <c r="A37" s="17" t="s">
        <v>63</v>
      </c>
      <c r="B37" s="20">
        <v>0.6</v>
      </c>
      <c r="C37" s="21">
        <v>5</v>
      </c>
    </row>
    <row r="38" spans="1:3" x14ac:dyDescent="0.2">
      <c r="A38" s="17" t="s">
        <v>64</v>
      </c>
      <c r="B38" s="20">
        <v>0.7</v>
      </c>
      <c r="C38" s="21">
        <v>5</v>
      </c>
    </row>
    <row r="39" spans="1:3" x14ac:dyDescent="0.2">
      <c r="A39" s="17" t="s">
        <v>65</v>
      </c>
      <c r="B39" s="20">
        <v>0.8</v>
      </c>
      <c r="C39" s="21">
        <v>5</v>
      </c>
    </row>
    <row r="40" spans="1:3" x14ac:dyDescent="0.2">
      <c r="A40" s="17" t="s">
        <v>66</v>
      </c>
      <c r="B40" s="20">
        <v>0.9</v>
      </c>
      <c r="C40" s="21">
        <v>5</v>
      </c>
    </row>
    <row r="41" spans="1:3" x14ac:dyDescent="0.2">
      <c r="A41" s="17" t="s">
        <v>67</v>
      </c>
      <c r="B41" s="20">
        <v>1</v>
      </c>
      <c r="C41" s="21">
        <v>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1</vt:i4>
      </vt:variant>
    </vt:vector>
  </HeadingPairs>
  <TitlesOfParts>
    <vt:vector size="6" baseType="lpstr">
      <vt:lpstr>Modèle</vt:lpstr>
      <vt:lpstr>Grille AFJ</vt:lpstr>
      <vt:lpstr>Grille Parascolaire</vt:lpstr>
      <vt:lpstr>Grille Préscolaire</vt:lpstr>
      <vt:lpstr>Prestations</vt:lpstr>
      <vt:lpstr>Modèle!Zone_d_impression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Gay</dc:creator>
  <cp:lastModifiedBy>Cédric Bonzon</cp:lastModifiedBy>
  <cp:lastPrinted>2014-01-17T15:10:16Z</cp:lastPrinted>
  <dcterms:created xsi:type="dcterms:W3CDTF">2008-03-13T15:37:07Z</dcterms:created>
  <dcterms:modified xsi:type="dcterms:W3CDTF">2018-09-13T11:23:08Z</dcterms:modified>
</cp:coreProperties>
</file>